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32760" yWindow="32760" windowWidth="24045" windowHeight="9510" firstSheet="1" activeTab="4"/>
  </bookViews>
  <sheets>
    <sheet name="SAŽETAK" sheetId="20" r:id="rId1"/>
    <sheet name="OPĆI DIO-prihodi" sheetId="12" r:id="rId2"/>
    <sheet name="OPĆI DIO-RASHODI" sheetId="16" r:id="rId3"/>
    <sheet name="OPĆI DIO-FUNKCIJSKA KL." sheetId="18" r:id="rId4"/>
    <sheet name="Posebni dio SŠ BUZET" sheetId="17" r:id="rId5"/>
    <sheet name="List2" sheetId="19" r:id="rId6"/>
  </sheets>
  <definedNames>
    <definedName name="_GoBack" localSheetId="1">'OPĆI DIO-prihodi'!$B$33</definedName>
    <definedName name="_GoBack" localSheetId="2">'OPĆI DIO-RASHODI'!#REF!</definedName>
    <definedName name="_xlnm.Print_Titles" localSheetId="4">'Posebni dio SŠ BUZET'!$8:$8</definedName>
    <definedName name="_xlnm.Print_Area" localSheetId="2">'OPĆI DIO-RASHODI'!$A$1:$G$97</definedName>
    <definedName name="Popis">'Posebni dio SŠ BUZET'!$B$8:$L$8</definedName>
  </definedNames>
  <calcPr calcId="162913" fullCalcOnLoad="1"/>
  <fileRecoveryPr autoRecover="0"/>
</workbook>
</file>

<file path=xl/calcChain.xml><?xml version="1.0" encoding="utf-8"?>
<calcChain xmlns="http://schemas.openxmlformats.org/spreadsheetml/2006/main">
  <c r="D42" i="20" l="1"/>
  <c r="C42" i="20"/>
  <c r="B42" i="20"/>
  <c r="D39" i="20"/>
  <c r="C39" i="20"/>
  <c r="B39" i="20"/>
  <c r="D38" i="20"/>
  <c r="F38" i="20"/>
  <c r="C38" i="20"/>
  <c r="B38" i="20"/>
  <c r="C37" i="20"/>
  <c r="C40" i="20"/>
  <c r="E32" i="20"/>
  <c r="F28" i="20"/>
  <c r="E28" i="20"/>
  <c r="D25" i="20"/>
  <c r="C25" i="20"/>
  <c r="D16" i="20"/>
  <c r="D41" i="20"/>
  <c r="F16" i="20"/>
  <c r="C16" i="20"/>
  <c r="C41" i="20"/>
  <c r="C43" i="20"/>
  <c r="B16" i="20"/>
  <c r="E16" i="20"/>
  <c r="F15" i="20"/>
  <c r="E15" i="20"/>
  <c r="F14" i="20"/>
  <c r="E14" i="20"/>
  <c r="D13" i="20"/>
  <c r="D37" i="20"/>
  <c r="D17" i="20"/>
  <c r="C13" i="20"/>
  <c r="C17" i="20"/>
  <c r="C29" i="20"/>
  <c r="B13" i="20"/>
  <c r="B37" i="20"/>
  <c r="B40" i="20"/>
  <c r="B17" i="20"/>
  <c r="B29" i="20"/>
  <c r="E29" i="20"/>
  <c r="E12" i="20"/>
  <c r="F11" i="20"/>
  <c r="E11" i="20"/>
  <c r="E38" i="20"/>
  <c r="E13" i="20"/>
  <c r="F13" i="20"/>
  <c r="G8" i="18"/>
  <c r="G7" i="18"/>
  <c r="G6" i="18"/>
  <c r="F8" i="18"/>
  <c r="F7" i="18"/>
  <c r="F6" i="18"/>
  <c r="C59" i="12"/>
  <c r="C13" i="12"/>
  <c r="G57" i="12"/>
  <c r="F57" i="12"/>
  <c r="G56" i="12"/>
  <c r="F56" i="12"/>
  <c r="G54" i="12"/>
  <c r="F54" i="12"/>
  <c r="F95" i="16"/>
  <c r="F94" i="16"/>
  <c r="D4" i="16"/>
  <c r="D62" i="16"/>
  <c r="G95" i="16"/>
  <c r="G94" i="16"/>
  <c r="E64" i="16"/>
  <c r="E16" i="16"/>
  <c r="K400" i="17"/>
  <c r="K197" i="17"/>
  <c r="J197" i="17"/>
  <c r="L197" i="17"/>
  <c r="J137" i="17"/>
  <c r="L137" i="17"/>
  <c r="K137" i="17"/>
  <c r="K50" i="17"/>
  <c r="L47" i="17"/>
  <c r="J50" i="17"/>
  <c r="L50" i="17"/>
  <c r="L19" i="17"/>
  <c r="L16" i="17"/>
  <c r="L15" i="17"/>
  <c r="L14" i="17"/>
  <c r="L13" i="17"/>
  <c r="L12" i="17"/>
  <c r="L10" i="17"/>
  <c r="L369" i="17"/>
  <c r="J355" i="17"/>
  <c r="L356" i="17"/>
  <c r="K347" i="17"/>
  <c r="L347" i="17"/>
  <c r="J347" i="17"/>
  <c r="L348" i="17"/>
  <c r="K339" i="17"/>
  <c r="J339" i="17"/>
  <c r="J400" i="17"/>
  <c r="L340" i="17"/>
  <c r="L92" i="17"/>
  <c r="G92" i="16"/>
  <c r="F92" i="16"/>
  <c r="E12" i="16"/>
  <c r="E60" i="16"/>
  <c r="E59" i="16"/>
  <c r="G59" i="16"/>
  <c r="C60" i="16"/>
  <c r="C59" i="16"/>
  <c r="C83" i="16"/>
  <c r="C82" i="16"/>
  <c r="C85" i="16"/>
  <c r="C80" i="16"/>
  <c r="C57" i="16"/>
  <c r="C56" i="16"/>
  <c r="C52" i="16"/>
  <c r="C38" i="16"/>
  <c r="K380" i="17"/>
  <c r="L380" i="17"/>
  <c r="L395" i="17"/>
  <c r="K398" i="17"/>
  <c r="L398" i="17"/>
  <c r="L394" i="17"/>
  <c r="L393" i="17"/>
  <c r="L389" i="17"/>
  <c r="L383" i="17"/>
  <c r="L388" i="17"/>
  <c r="K392" i="17"/>
  <c r="L392" i="17"/>
  <c r="L382" i="17"/>
  <c r="L371" i="17"/>
  <c r="L370" i="17"/>
  <c r="L362" i="17"/>
  <c r="L363" i="17"/>
  <c r="L358" i="17"/>
  <c r="K366" i="17"/>
  <c r="L366" i="17"/>
  <c r="K361" i="17"/>
  <c r="L361" i="17"/>
  <c r="L357" i="17"/>
  <c r="L349" i="17"/>
  <c r="L350" i="17"/>
  <c r="L341" i="17"/>
  <c r="L342" i="17"/>
  <c r="K345" i="17"/>
  <c r="L345" i="17"/>
  <c r="L333" i="17"/>
  <c r="L332" i="17"/>
  <c r="L334" i="17"/>
  <c r="L320" i="17"/>
  <c r="K310" i="17"/>
  <c r="L310" i="17"/>
  <c r="J310" i="17"/>
  <c r="J281" i="17"/>
  <c r="L269" i="17"/>
  <c r="L254" i="17"/>
  <c r="L239" i="17"/>
  <c r="J257" i="17"/>
  <c r="L224" i="17"/>
  <c r="L223" i="17"/>
  <c r="L318" i="17"/>
  <c r="L259" i="17"/>
  <c r="L232" i="17"/>
  <c r="L222" i="17"/>
  <c r="L146" i="17"/>
  <c r="K229" i="17"/>
  <c r="L229" i="17"/>
  <c r="K220" i="17"/>
  <c r="L220" i="17"/>
  <c r="L210" i="17"/>
  <c r="L209" i="17"/>
  <c r="L155" i="17"/>
  <c r="L162" i="17"/>
  <c r="L188" i="17"/>
  <c r="L191" i="17"/>
  <c r="L194" i="17"/>
  <c r="L148" i="17"/>
  <c r="L141" i="17"/>
  <c r="L128" i="17"/>
  <c r="L115" i="17"/>
  <c r="K118" i="17"/>
  <c r="L118" i="17"/>
  <c r="J118" i="17"/>
  <c r="L106" i="17"/>
  <c r="L103" i="17"/>
  <c r="K99" i="17"/>
  <c r="J99" i="17"/>
  <c r="L94" i="17"/>
  <c r="L93" i="17"/>
  <c r="K89" i="17"/>
  <c r="J89" i="17"/>
  <c r="L80" i="17"/>
  <c r="J76" i="17"/>
  <c r="L73" i="17"/>
  <c r="L54" i="17"/>
  <c r="L22" i="17"/>
  <c r="L44" i="17"/>
  <c r="L41" i="17"/>
  <c r="L31" i="17"/>
  <c r="L23" i="17"/>
  <c r="K386" i="17"/>
  <c r="L386" i="17"/>
  <c r="K353" i="17"/>
  <c r="L353" i="17"/>
  <c r="K264" i="17"/>
  <c r="K281" i="17"/>
  <c r="L281" i="17"/>
  <c r="K248" i="17"/>
  <c r="K243" i="17"/>
  <c r="K124" i="17"/>
  <c r="J316" i="17"/>
  <c r="K151" i="17"/>
  <c r="J151" i="17"/>
  <c r="K144" i="17"/>
  <c r="J144" i="17"/>
  <c r="J124" i="17"/>
  <c r="E13" i="12"/>
  <c r="C97" i="16"/>
  <c r="E63" i="16"/>
  <c r="E48" i="16"/>
  <c r="E47" i="16"/>
  <c r="K278" i="17"/>
  <c r="L140" i="17"/>
  <c r="L139" i="17"/>
  <c r="L78" i="17"/>
  <c r="L79" i="17"/>
  <c r="L101" i="17"/>
  <c r="L102" i="17"/>
  <c r="L126" i="17"/>
  <c r="L127" i="17"/>
  <c r="L154" i="17"/>
  <c r="L199" i="17"/>
  <c r="L233" i="17"/>
  <c r="L260" i="17"/>
  <c r="L284" i="17"/>
  <c r="L319" i="17"/>
  <c r="E78" i="16"/>
  <c r="E80" i="16"/>
  <c r="E26" i="12"/>
  <c r="C26" i="12"/>
  <c r="C23" i="12"/>
  <c r="F23" i="12"/>
  <c r="E97" i="16"/>
  <c r="D97" i="16"/>
  <c r="G96" i="16"/>
  <c r="F96" i="16"/>
  <c r="G93" i="16"/>
  <c r="F93" i="16"/>
  <c r="G91" i="16"/>
  <c r="F91" i="16"/>
  <c r="G90" i="16"/>
  <c r="F90" i="16"/>
  <c r="E83" i="16"/>
  <c r="E82" i="16"/>
  <c r="D83" i="16"/>
  <c r="D82" i="16"/>
  <c r="E69" i="16"/>
  <c r="E68" i="16"/>
  <c r="E57" i="16"/>
  <c r="E56" i="16"/>
  <c r="G56" i="16"/>
  <c r="E54" i="16"/>
  <c r="E52" i="16"/>
  <c r="E51" i="16"/>
  <c r="E40" i="16"/>
  <c r="E38" i="16"/>
  <c r="E28" i="16"/>
  <c r="E21" i="16"/>
  <c r="E15" i="16"/>
  <c r="E10" i="16"/>
  <c r="E6" i="16"/>
  <c r="D45" i="12"/>
  <c r="D43" i="12"/>
  <c r="D41" i="12"/>
  <c r="D40" i="12"/>
  <c r="E41" i="12"/>
  <c r="E40" i="12"/>
  <c r="C45" i="12"/>
  <c r="C43" i="12"/>
  <c r="C41" i="12"/>
  <c r="C40" i="12"/>
  <c r="E36" i="12"/>
  <c r="F36" i="12"/>
  <c r="D34" i="12"/>
  <c r="D33" i="12"/>
  <c r="D47" i="12"/>
  <c r="E34" i="12"/>
  <c r="E33" i="12"/>
  <c r="C36" i="12"/>
  <c r="C34" i="12"/>
  <c r="E30" i="12"/>
  <c r="E29" i="12"/>
  <c r="E24" i="12"/>
  <c r="E21" i="12"/>
  <c r="E20" i="12"/>
  <c r="F20" i="12"/>
  <c r="E18" i="12"/>
  <c r="E16" i="12"/>
  <c r="E11" i="12"/>
  <c r="E8" i="12"/>
  <c r="E5" i="12"/>
  <c r="E6" i="12"/>
  <c r="C18" i="12"/>
  <c r="C16" i="12"/>
  <c r="C11" i="12"/>
  <c r="C8" i="12"/>
  <c r="C6" i="12"/>
  <c r="C5" i="12"/>
  <c r="C21" i="12"/>
  <c r="C20" i="12"/>
  <c r="C24" i="12"/>
  <c r="C30" i="12"/>
  <c r="C29" i="12"/>
  <c r="G53" i="12"/>
  <c r="G52" i="12"/>
  <c r="F52" i="12"/>
  <c r="F55" i="12"/>
  <c r="G58" i="12"/>
  <c r="D59" i="12"/>
  <c r="G55" i="12"/>
  <c r="E59" i="12"/>
  <c r="F59" i="12"/>
  <c r="F58" i="12"/>
  <c r="F53" i="12"/>
  <c r="K76" i="17"/>
  <c r="L292" i="17"/>
  <c r="L285" i="17"/>
  <c r="L261" i="17"/>
  <c r="L200" i="17"/>
  <c r="L283" i="17"/>
  <c r="K337" i="17"/>
  <c r="L337" i="17"/>
  <c r="K330" i="17"/>
  <c r="L330" i="17"/>
  <c r="K208" i="17"/>
  <c r="L208" i="17"/>
  <c r="K316" i="17"/>
  <c r="L153" i="17"/>
  <c r="D4" i="12"/>
  <c r="E23" i="12"/>
  <c r="G23" i="12"/>
  <c r="E5" i="16"/>
  <c r="G5" i="16"/>
  <c r="L21" i="17"/>
  <c r="L368" i="17"/>
  <c r="L53" i="17"/>
  <c r="L91" i="17"/>
  <c r="L20" i="17"/>
  <c r="L52" i="17"/>
  <c r="L339" i="17"/>
  <c r="L76" i="17"/>
  <c r="L89" i="17"/>
  <c r="K257" i="17"/>
  <c r="L257" i="17"/>
  <c r="L355" i="17"/>
  <c r="L99" i="17"/>
  <c r="G97" i="16"/>
  <c r="F97" i="16"/>
  <c r="G63" i="16"/>
  <c r="E15" i="12"/>
  <c r="G15" i="12"/>
  <c r="C33" i="12"/>
  <c r="F33" i="12"/>
  <c r="F51" i="16"/>
  <c r="G51" i="16"/>
  <c r="D85" i="16"/>
  <c r="E37" i="20"/>
  <c r="F37" i="20"/>
  <c r="D40" i="20"/>
  <c r="C4" i="12"/>
  <c r="C47" i="12"/>
  <c r="E4" i="12"/>
  <c r="F5" i="12"/>
  <c r="G5" i="12"/>
  <c r="F15" i="16"/>
  <c r="G15" i="16"/>
  <c r="E4" i="16"/>
  <c r="F47" i="16"/>
  <c r="G47" i="16"/>
  <c r="E41" i="20"/>
  <c r="F41" i="20"/>
  <c r="D43" i="20"/>
  <c r="G29" i="12"/>
  <c r="F29" i="12"/>
  <c r="G68" i="16"/>
  <c r="F68" i="16"/>
  <c r="E62" i="16"/>
  <c r="L400" i="17"/>
  <c r="F17" i="20"/>
  <c r="G20" i="12"/>
  <c r="F5" i="16"/>
  <c r="G59" i="12"/>
  <c r="E17" i="20"/>
  <c r="B41" i="20"/>
  <c r="B43" i="20"/>
  <c r="F15" i="12"/>
  <c r="G4" i="12"/>
  <c r="F4" i="12"/>
  <c r="E47" i="12"/>
  <c r="F40" i="20"/>
  <c r="E40" i="20"/>
  <c r="E85" i="16"/>
  <c r="G62" i="16"/>
  <c r="F62" i="16"/>
  <c r="F43" i="20"/>
  <c r="E43" i="20"/>
  <c r="G4" i="16"/>
  <c r="F4" i="16"/>
  <c r="G47" i="12"/>
  <c r="F47" i="12"/>
  <c r="G85" i="16"/>
  <c r="F85" i="16"/>
</calcChain>
</file>

<file path=xl/sharedStrings.xml><?xml version="1.0" encoding="utf-8"?>
<sst xmlns="http://schemas.openxmlformats.org/spreadsheetml/2006/main" count="846" uniqueCount="383">
  <si>
    <t>11001</t>
  </si>
  <si>
    <t>3121</t>
  </si>
  <si>
    <t>NAKNADE TROŠKOVA ZAPOSLENIMA</t>
  </si>
  <si>
    <t>3212</t>
  </si>
  <si>
    <t>3211</t>
  </si>
  <si>
    <t>SLUŽBENA PUTOVANJA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</si>
  <si>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</si>
  <si>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</si>
  <si>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</si>
  <si>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</si>
  <si>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</si>
  <si>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</si>
  <si>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</si>
  <si>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</si>
  <si>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</si>
  <si>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POSTROJENJA I OPREMA</t>
  </si>
  <si>
    <t>4221</t>
  </si>
  <si>
    <t>UREDSKA OPREMA I NAMJEŠTAJ</t>
  </si>
  <si>
    <t>3238</t>
  </si>
  <si>
    <t>RAČUNALNE USLUGE</t>
  </si>
  <si>
    <t>OSTALI NESPOMENUTI RASHODI POSLOVANJA</t>
  </si>
  <si>
    <t>OSTALI FINANCIJSKI RASHODI</t>
  </si>
  <si>
    <t>3431</t>
  </si>
  <si>
    <t>BANKARSKE USLUGE I USLUGE PLATNOG PROMETA</t>
  </si>
  <si>
    <t>3213</t>
  </si>
  <si>
    <t>STRUČNO USAVRŠAVANJE ZAPOSLENIKA</t>
  </si>
  <si>
    <t>UREĐAJI, STROJEVI I OPREMA ZA OSTALE NAMJENE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</si>
  <si>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</si>
  <si>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</si>
  <si>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</si>
  <si>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</si>
  <si>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</si>
  <si>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</si>
  <si>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</si>
  <si>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</si>
  <si>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</si>
  <si>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3231</t>
  </si>
  <si>
    <t>USLUGE TELEFONA, POŠTE I PRIJEVOZA</t>
  </si>
  <si>
    <t>KOMUNALNE USLUGE</t>
  </si>
  <si>
    <t>PRISTOJBE I NAKNADE</t>
  </si>
  <si>
    <t>3222</t>
  </si>
  <si>
    <t>MATERIJAL I SIROVINE</t>
  </si>
  <si>
    <t>ZDRAVSTVENE I VETERINARSKE USLUGE</t>
  </si>
  <si>
    <t>OPREMA ZA ODRŽAVANJE I ZAŠTITU</t>
  </si>
  <si>
    <t>KNJIGE</t>
  </si>
  <si>
    <t xml:space="preserve">Račun prihoda/
primitka </t>
  </si>
  <si>
    <t>Naziv računa</t>
  </si>
  <si>
    <t>Indeks</t>
  </si>
  <si>
    <t>6=5/2*100</t>
  </si>
  <si>
    <t>7=5/4*100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</si>
  <si>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</si>
  <si>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</si>
  <si>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</si>
  <si>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</si>
  <si>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</si>
  <si>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</si>
  <si>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</si>
  <si>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</si>
  <si>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</si>
  <si>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</si>
  <si>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</si>
  <si>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</si>
  <si>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</si>
  <si>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</si>
  <si>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</si>
  <si>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</si>
  <si>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</si>
  <si>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</si>
  <si>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</si>
  <si>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</si>
  <si>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</si>
  <si>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</si>
  <si>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</si>
  <si>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</si>
  <si>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</si>
  <si>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</si>
  <si>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</si>
  <si>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</si>
  <si>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</si>
  <si>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</si>
  <si>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</si>
  <si>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</si>
  <si>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</si>
  <si>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</si>
  <si>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</si>
  <si>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</si>
  <si>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</si>
  <si>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</si>
  <si>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</si>
  <si>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</si>
  <si>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</si>
  <si>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</si>
  <si>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</si>
  <si>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</si>
  <si>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</si>
  <si>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</si>
  <si>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</si>
  <si>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</si>
  <si>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</si>
  <si>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</si>
  <si>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</si>
  <si>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</si>
  <si>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</si>
  <si>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</si>
  <si>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</si>
  <si>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</si>
  <si>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</si>
  <si>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</si>
  <si>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</si>
  <si>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</si>
  <si>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</si>
  <si>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</si>
  <si>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</si>
  <si>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</si>
  <si>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</si>
  <si>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</si>
  <si>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</si>
  <si>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</si>
  <si>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</si>
  <si>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</si>
  <si>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</si>
  <si>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</si>
  <si>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</si>
  <si>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</si>
  <si>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</si>
  <si>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</si>
  <si>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</si>
  <si>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</si>
  <si>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</si>
  <si>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pruženih usluga - najam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</si>
  <si>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</si>
  <si>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</si>
  <si>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</si>
  <si>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</si>
  <si>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</si>
  <si>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</si>
  <si>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</si>
  <si>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</si>
  <si>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</si>
  <si>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</si>
  <si>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</si>
  <si>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</si>
  <si>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 xml:space="preserve">RASHODI PO IZVORIMA FINANCIRANJA </t>
  </si>
  <si>
    <t>SAŽETAK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</si>
  <si>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</si>
  <si>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</si>
  <si>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</si>
  <si>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</si>
  <si>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</si>
  <si>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</si>
  <si>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</si>
  <si>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</si>
  <si>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</si>
  <si>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</si>
  <si>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</si>
  <si>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</si>
  <si>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</si>
  <si>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</si>
  <si>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</si>
  <si>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</si>
  <si>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</si>
  <si>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</si>
  <si>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</si>
  <si>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</si>
  <si>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</si>
  <si>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</si>
  <si>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</si>
  <si>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</si>
  <si>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</si>
  <si>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</si>
  <si>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</si>
  <si>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</si>
  <si>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</si>
  <si>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</si>
  <si>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</si>
  <si>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</si>
  <si>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</si>
  <si>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</si>
  <si>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</si>
  <si>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</si>
  <si>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</si>
  <si>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</si>
  <si>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</si>
  <si>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</si>
  <si>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</si>
  <si>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</si>
  <si>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>Kapitalne donacije  od pravnih i fizičkih osoba izvan općeg proračuna</t>
  </si>
  <si>
    <t>Ulaganja u računalne programe</t>
  </si>
  <si>
    <t>Nematerijalna proizvedena imovina</t>
  </si>
  <si>
    <t>-</t>
  </si>
  <si>
    <t>Program</t>
  </si>
  <si>
    <t>Aktivnost</t>
  </si>
  <si>
    <t>Proračun MZO</t>
  </si>
  <si>
    <t>PLAĆE (BRUTO)</t>
  </si>
  <si>
    <t>PLAĆE</t>
  </si>
  <si>
    <t>OSTALI RASHODI ZA ZAPOSLENE</t>
  </si>
  <si>
    <t>DOPRINOSI NA PLAĆE</t>
  </si>
  <si>
    <t>INTELEKTUALNE I OSOBNE USLUGE</t>
  </si>
  <si>
    <t>OSTALI NESPOMENUTI RASHODI</t>
  </si>
  <si>
    <t>Ukupno</t>
  </si>
  <si>
    <t>Redovna djelatnost SŠ -Minimalni standardi</t>
  </si>
  <si>
    <t>A220101</t>
  </si>
  <si>
    <t>Materijalni rashodi SŠ po kriterijima</t>
  </si>
  <si>
    <t>48007</t>
  </si>
  <si>
    <t>Decentralizirana sredstva za srednje škole</t>
  </si>
  <si>
    <t>RASHODI ZA MATERIJAL I ENERGIJU</t>
  </si>
  <si>
    <t>SITAN INVENTAR I AUTOGUME</t>
  </si>
  <si>
    <t>A220102</t>
  </si>
  <si>
    <t>Redovna djelatnost SŠ po stvarnom trošku</t>
  </si>
  <si>
    <t>NAKNADE ZA PRIJEVOZ NA POSAO</t>
  </si>
  <si>
    <t>RASHODI ZA ENERGIJU</t>
  </si>
  <si>
    <t>RASHODI ZA ZDRAVSTVENE USLUGE</t>
  </si>
  <si>
    <t>OSTALI NEPOMENUTI RASHODI POSLOVANJA</t>
  </si>
  <si>
    <t>PREMIJE OSIGURANJA</t>
  </si>
  <si>
    <t>A230102</t>
  </si>
  <si>
    <t>Županijska natjecanja</t>
  </si>
  <si>
    <t>Nenamjenski prihodi i primici</t>
  </si>
  <si>
    <t>TEKUĆI PRIJENOSI IZMEĐU PRORAČUNSKIH KORISNIKA ISTOG PRORAČUNA</t>
  </si>
  <si>
    <t>A230115</t>
  </si>
  <si>
    <t>Ostali programi i projekti</t>
  </si>
  <si>
    <t>32400</t>
  </si>
  <si>
    <t>Vlastiti prihodi srednjih škola</t>
  </si>
  <si>
    <t>REPREZENTACIJA</t>
  </si>
  <si>
    <t>A230116</t>
  </si>
  <si>
    <t>ŠkolskI list, časopisi i knjige</t>
  </si>
  <si>
    <t>A230135</t>
  </si>
  <si>
    <t>Školsko sportsko natjecanje</t>
  </si>
  <si>
    <t>A230140</t>
  </si>
  <si>
    <t>Sufinanciranje redovne djelatnosti</t>
  </si>
  <si>
    <t>3111</t>
  </si>
  <si>
    <t>PLAĆE ZA REDOVAN RAD</t>
  </si>
  <si>
    <t>3132</t>
  </si>
  <si>
    <t>DOPRINOSI ZA OBVEZNO ZDRAVSTVENO OSIGURANJE</t>
  </si>
  <si>
    <t>SITAN INVENTAR</t>
  </si>
  <si>
    <t>NAKNADE TROŠKOVA OSOBAMA IZVAN RADNOG ODNOSA</t>
  </si>
  <si>
    <t>3241</t>
  </si>
  <si>
    <t>NAKNADE TROŠKOVA UČENICIMA-PRAKSA U KOPRU</t>
  </si>
  <si>
    <t>55043</t>
  </si>
  <si>
    <t>Grad Buzet za proračunske korisnike</t>
  </si>
  <si>
    <t>MATERIJAL I DIJELOVI ZA TEKUĆE I INVESTICIJSKO ODRŽAVANJE</t>
  </si>
  <si>
    <t>SITNI INVENTAR I AUTOGUME</t>
  </si>
  <si>
    <t>A230154</t>
  </si>
  <si>
    <t>Dani otvorene nastave</t>
  </si>
  <si>
    <t>A230168</t>
  </si>
  <si>
    <t>EU projekti kod proračunskih korisnika</t>
  </si>
  <si>
    <t>58400</t>
  </si>
  <si>
    <t>Ostale institucije za srednje škole</t>
  </si>
  <si>
    <t xml:space="preserve">DOPRINOSI NA PLAĆE </t>
  </si>
  <si>
    <t>A230169</t>
  </si>
  <si>
    <t>Obrazovanje odraslih</t>
  </si>
  <si>
    <t>3133</t>
  </si>
  <si>
    <t>DOPRINOSI ZA OBVEZNO OSIGURANJE U SLUČAJU NEZAPOSLENOSTI</t>
  </si>
  <si>
    <t>NAKNADE ZA PRIJEVOZ, ZA RAD NA TERENU I ODVOJENI ŽIVOT</t>
  </si>
  <si>
    <t>3235</t>
  </si>
  <si>
    <t>ZAKUPNINE I NAJAMNINE</t>
  </si>
  <si>
    <t>A230174</t>
  </si>
  <si>
    <t>Autoškola</t>
  </si>
  <si>
    <t>3292</t>
  </si>
  <si>
    <t>A230184</t>
  </si>
  <si>
    <t>Zavičajna nastava</t>
  </si>
  <si>
    <t>Donacije za srednje škole</t>
  </si>
  <si>
    <t>A230199</t>
  </si>
  <si>
    <t>Školska shema</t>
  </si>
  <si>
    <t>53060</t>
  </si>
  <si>
    <t>Ministarstvo poljoprivrede za proračunske korisnike</t>
  </si>
  <si>
    <t>Programi obrazovanja iznad standarda</t>
  </si>
  <si>
    <t>Investicijsko održavanje srednjih škola</t>
  </si>
  <si>
    <t>Opremanje u srednjim školama</t>
  </si>
  <si>
    <t>K240601</t>
  </si>
  <si>
    <t>Školski namještaj i oprema</t>
  </si>
  <si>
    <t>KNJIGE, UMJ. DJELA I OSTALE IZLOŽBENE VRIJEDNOSTI</t>
  </si>
  <si>
    <t>OIB: 93755291191</t>
  </si>
  <si>
    <r>
      <rPr>
        <b/>
        <sz val="10"/>
        <rFont val="Arial"/>
        <family val="2"/>
        <charset val="238"/>
      </rPr>
      <t xml:space="preserve">Proračunski korisnik: </t>
    </r>
    <r>
      <rPr>
        <sz val="10"/>
        <rFont val="Arial"/>
        <family val="2"/>
        <charset val="238"/>
      </rPr>
      <t>17101 Srednja škola Buzet</t>
    </r>
  </si>
  <si>
    <t>Plaće i drugi rashodi za zaposlene srednjih škola</t>
  </si>
  <si>
    <t>Tea Peloza, prof.</t>
  </si>
  <si>
    <t>Predsjednica Školskog odbora</t>
  </si>
  <si>
    <t>Prijenosi između proračunskih korisnika istog proračuna</t>
  </si>
  <si>
    <t>Tekući prijenosi između proračunskih korisnika istog proračuna</t>
  </si>
  <si>
    <t>ZDRAVSTVENE USLUGE</t>
  </si>
  <si>
    <t>TROŠKOVI SUDSKIH POSTUPAKA</t>
  </si>
  <si>
    <t>ZATEZNE KAMATE</t>
  </si>
  <si>
    <t>RADNA ODJEĆA</t>
  </si>
  <si>
    <t>PRIJEVOZNA SREDSTVA U CESTOVNOM PROMETU</t>
  </si>
  <si>
    <t>Troškovi sudskih postupaka</t>
  </si>
  <si>
    <t>Zatezne kamate</t>
  </si>
  <si>
    <t>Ostala nematerijalna imovina</t>
  </si>
  <si>
    <t>Rashodi poslovanja</t>
  </si>
  <si>
    <t>Prijevozna sredstva</t>
  </si>
  <si>
    <t>PRIJENOSI IZMEĐU PRORAČUNSKIH KORISNIKA ISTOG PRORAČUNA</t>
  </si>
  <si>
    <t>SITNI INVENTAR</t>
  </si>
  <si>
    <t>A240201</t>
  </si>
  <si>
    <t>MATERIJAL I DIJELOVI ZA TEK. I INVESTICIJSKO ODRŽAVANJE</t>
  </si>
  <si>
    <t>5=4/2*100</t>
  </si>
  <si>
    <t>6=4/3*100</t>
  </si>
  <si>
    <t xml:space="preserve">I. OPĆI DIO </t>
  </si>
  <si>
    <t xml:space="preserve">II. POSEBNI DIO </t>
  </si>
  <si>
    <t>Izvorni plan 2023.</t>
  </si>
  <si>
    <t>RASHODI ZA ZAPOSLENE</t>
  </si>
  <si>
    <t>MATERIJALNI RASHODI</t>
  </si>
  <si>
    <t>FINANCIJSKI RASHODI</t>
  </si>
  <si>
    <t>NAKNADE GRAĐANIMA I KUĆANSTVIMA NA TEMELJU OSIG. I DR. NAKNADE</t>
  </si>
  <si>
    <t>OSTALE NAKNADE GRAĐANIMA IZ PRORAČUNA</t>
  </si>
  <si>
    <t>NAKNADE GRAĐANIMA U NARAVI</t>
  </si>
  <si>
    <t>Materijalni troškovi iznad standarda</t>
  </si>
  <si>
    <t>A230101</t>
  </si>
  <si>
    <t>NAKNADE GRAĐANIMA I KUĆANSTVIMA</t>
  </si>
  <si>
    <t>OSTALE NAKNADE GRAĐANIMA</t>
  </si>
  <si>
    <t>OSTALE NAKNADE GRAĐANIMA I KUĆANSTVIMA IZ PRORAČUNA</t>
  </si>
  <si>
    <t>TEKUĆE DONACIJE</t>
  </si>
  <si>
    <t>TEKUĆE DONACIJE U NARAVI</t>
  </si>
  <si>
    <t>NAKNADE TROŠKOVA ZAPOSLENI</t>
  </si>
  <si>
    <t>MATERIJAL I DIJELOVI ZA TEKUĆE I INV.  ODRŽAVANJE</t>
  </si>
  <si>
    <t>Program obrazovanja iznad standarda</t>
  </si>
  <si>
    <t>A230209</t>
  </si>
  <si>
    <t>Ministarstvo rada, mirovinskog sustava, obitelji i socijalne politike za proračunske korisnike</t>
  </si>
  <si>
    <t>OSTALI RASHODI</t>
  </si>
  <si>
    <t>Menstrualne higijenske potrepšTine</t>
  </si>
  <si>
    <t>Investicijsko održavanje SŠ- minimalni standard</t>
  </si>
  <si>
    <t>Kapitalna ulaganja u srednje škole</t>
  </si>
  <si>
    <t>K240417</t>
  </si>
  <si>
    <t>Projekt: Fotonaponske elektrane kod SŠ</t>
  </si>
  <si>
    <t>RASHODI ZA NABAVU NEPROIZVEDENE DUGOTRAJNE IMOVINE</t>
  </si>
  <si>
    <t>NEMATERIJALNA IMOVINA</t>
  </si>
  <si>
    <t>OSTALA PRAVA</t>
  </si>
  <si>
    <t>FZOEU za proračunske korisnike</t>
  </si>
  <si>
    <t>K240604</t>
  </si>
  <si>
    <t>Opremanje kabineta</t>
  </si>
  <si>
    <t>RASHODI ZA NABAVU PROIZVEDENE DUGOTRAJNE IMOVINE</t>
  </si>
  <si>
    <t xml:space="preserve"> Izvorni plan 2023</t>
  </si>
  <si>
    <t xml:space="preserve">Tekući plan 2023 </t>
  </si>
  <si>
    <t>Tekuće donacije</t>
  </si>
  <si>
    <t>Tekuće donacije u naravi</t>
  </si>
  <si>
    <t>Izvorni plan 2023</t>
  </si>
  <si>
    <t>IZVORNI PLAN 2023</t>
  </si>
  <si>
    <t>IZVJEŠTAJ O IZVRŠENJU FINANCIJSKOG PLANA ZA 2023.G. PO ORGANIZACIJSKOJ,  IZVORIMA FINANCIRANJA I EKONOMSKOJ KLASIFIKACIJI</t>
  </si>
  <si>
    <t>Brojčana oznaka i naziv</t>
  </si>
  <si>
    <t>4(3/2*100)</t>
  </si>
  <si>
    <t>RKP 07690</t>
  </si>
  <si>
    <t>SREDNJA ŠKOLA BUZET</t>
  </si>
  <si>
    <t>IZVORI FINANCIRANJA UKUPNO</t>
  </si>
  <si>
    <t>Prihodi za posebne namjene</t>
  </si>
  <si>
    <t>Prihodi od nefinancijske imovine i nadoknade šteta s osnova osiguranja</t>
  </si>
  <si>
    <t>Namjenski primici</t>
  </si>
  <si>
    <t>Rezultat</t>
  </si>
  <si>
    <t>Ostvarenje / izvršenje  2023.</t>
  </si>
  <si>
    <t>A220104</t>
  </si>
  <si>
    <t>KNJIGE, UMJ.DJELA</t>
  </si>
  <si>
    <t>RASHODI ZA NABAVU PROIZV.DUG.IMOVINE</t>
  </si>
  <si>
    <t>OST.NESPOM.RASHODI</t>
  </si>
  <si>
    <t>OSTALE NAKNADE TROŠKOVA ZAPOSLNIMA</t>
  </si>
  <si>
    <t>OSTALE NAKNADE TROŠKOVA ZAPOSLENIMA</t>
  </si>
  <si>
    <t>Ulaganja na tuđoj imovini radi prava korištenja</t>
  </si>
  <si>
    <t xml:space="preserve">Izvršenje  2022. </t>
  </si>
  <si>
    <t>IZVRŠENJE RASHODA I IZDATAKA ZA 2023.G.</t>
  </si>
  <si>
    <t>Ostale naknade troškova zaposlenima</t>
  </si>
  <si>
    <t xml:space="preserve">Izvršenje  2023. </t>
  </si>
  <si>
    <t>Vlastiti prihodi proračunskih korisnika</t>
  </si>
  <si>
    <t>Decentralizirana sredstva</t>
  </si>
  <si>
    <t>Ministarstva i državne ustanove za proračunske korisnike</t>
  </si>
  <si>
    <t>Gradovi i oćine za proračunske korisnike</t>
  </si>
  <si>
    <t>Ostale institucije za proračunske korisnike</t>
  </si>
  <si>
    <t>Donacije za proračunske korisnike</t>
  </si>
  <si>
    <t>OSTVARENJE PRIHODA I PRIMITAKA ZA  2023.G.</t>
  </si>
  <si>
    <t xml:space="preserve">Ostvarenje  2023. </t>
  </si>
  <si>
    <t xml:space="preserve">Ostvarenje 2023. </t>
  </si>
  <si>
    <t>Gradovi i općine za proračunske korisnike</t>
  </si>
  <si>
    <t xml:space="preserve">Izvorni plan 2023 </t>
  </si>
  <si>
    <t xml:space="preserve">Ostvarenje  2022. </t>
  </si>
  <si>
    <t xml:space="preserve">                                               GODIŠNJI IZVJEŠTAJ O IZVRŠENJU FINANCIJSKOG PLANA ZA 2023. GODINU</t>
  </si>
  <si>
    <t>A. SAŽETAK RAČUNA PRIHODA I RASHODA</t>
  </si>
  <si>
    <t>B. SAZETAK RAČUNA FINANCIRANJA</t>
  </si>
  <si>
    <t>OSTVARENJE/ IZVRŠENJE  2022.</t>
  </si>
  <si>
    <t>OSTVARENJE/ IZVRŠENJE 2022.</t>
  </si>
  <si>
    <t>OSTVARENJE/ IZVRŠENJE  2023</t>
  </si>
  <si>
    <t>RAZLIKA PRIHODI/RASHODI</t>
  </si>
  <si>
    <t>OSTVARENJE/ IZVRŠENJE 2023</t>
  </si>
  <si>
    <t>IZVJEŠTAJ O RASHODIMA PREMA FUNKCIJSKOJ KLASIFIKACIJI</t>
  </si>
  <si>
    <t>BROJČANA OZNAKA I NAZIV</t>
  </si>
  <si>
    <t>09 OBRAZOVANJE</t>
  </si>
  <si>
    <t>092  Srednjoškolsko obrazovanje</t>
  </si>
  <si>
    <t>KLASA: 011-03/24-02/01</t>
  </si>
  <si>
    <t>U Buzetu, 27. ožujka 2024.</t>
  </si>
  <si>
    <t>URBROJ: 2106-24-24-4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</si>
</sst>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5" formatCode="[$-1041A]#,##0.00;\-\ #,##0.00"/>
    <numFmt numFmtId="187" formatCode="#,##0.00_ ;\-#,##0.00\ "/>
    <numFmt numFmtId="192" formatCode="#,##0.00\ _k_n"/>
    <numFmt numFmtId="194" formatCode="[$-1041A]#,##0.00"/>
  </numFmts>
  <fonts count="20" x14ac:knownFonts="1">
    <font>
      <sz val="10"/>
      <name val="Arial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4" tint="0.39997558519241921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rgb="FFFFE8B9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393">
    <xf numFmtId="0" fontId="0" fillId="0" borderId="0" xfId="0"/>
    <xf numFmtId="0" fontId="3" fillId="0" borderId="0" xfId="0" applyFont="1" applyAlignment="1">
      <alignment readingOrder="1"/>
    </xf>
    <xf numFmtId="0" fontId="5" fillId="0" borderId="0" xfId="0" applyFont="1" applyAlignment="1">
      <alignment readingOrder="1"/>
    </xf>
    <xf numFmtId="0" fontId="1" fillId="0" borderId="0" xfId="0" applyFont="1" applyAlignment="1">
      <alignment readingOrder="1"/>
    </xf>
    <xf numFmtId="192" fontId="3" fillId="0" borderId="1" xfId="0" quotePrefix="1" applyNumberFormat="1" applyFont="1" applyFill="1" applyBorder="1" applyAlignment="1">
      <alignment horizontal="center" vertical="center" wrapText="1"/>
    </xf>
    <xf numFmtId="192" fontId="3" fillId="0" borderId="1" xfId="0" quotePrefix="1" applyNumberFormat="1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wrapText="1" readingOrder="1"/>
      <protection locked="0"/>
    </xf>
    <xf numFmtId="185" fontId="4" fillId="0" borderId="2" xfId="0" applyNumberFormat="1" applyFont="1" applyBorder="1" applyAlignment="1" applyProtection="1">
      <alignment wrapText="1" readingOrder="1"/>
      <protection locked="0"/>
    </xf>
    <xf numFmtId="192" fontId="7" fillId="0" borderId="1" xfId="0" applyNumberFormat="1" applyFont="1" applyFill="1" applyBorder="1" applyAlignment="1">
      <alignment horizontal="center" vertical="center" wrapText="1"/>
    </xf>
    <xf numFmtId="192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wrapText="1" readingOrder="1"/>
      <protection locked="0"/>
    </xf>
    <xf numFmtId="0" fontId="1" fillId="0" borderId="1" xfId="0" applyFont="1" applyBorder="1" applyAlignment="1">
      <alignment wrapText="1" readingOrder="1"/>
    </xf>
    <xf numFmtId="185" fontId="1" fillId="0" borderId="2" xfId="0" applyNumberFormat="1" applyFont="1" applyBorder="1" applyAlignment="1" applyProtection="1">
      <alignment wrapText="1" readingOrder="1"/>
      <protection locked="0"/>
    </xf>
    <xf numFmtId="185" fontId="4" fillId="0" borderId="0" xfId="0" applyNumberFormat="1" applyFont="1" applyBorder="1" applyAlignment="1" applyProtection="1">
      <alignment wrapText="1" readingOrder="1"/>
      <protection locked="0"/>
    </xf>
    <xf numFmtId="192" fontId="8" fillId="0" borderId="1" xfId="0" applyNumberFormat="1" applyFont="1" applyFill="1" applyBorder="1" applyAlignment="1">
      <alignment horizontal="center" vertical="center"/>
    </xf>
    <xf numFmtId="185" fontId="1" fillId="0" borderId="3" xfId="0" applyNumberFormat="1" applyFont="1" applyBorder="1" applyAlignment="1" applyProtection="1">
      <alignment wrapText="1" readingOrder="1"/>
      <protection locked="0"/>
    </xf>
    <xf numFmtId="0" fontId="2" fillId="0" borderId="2" xfId="0" applyFont="1" applyBorder="1" applyAlignment="1" applyProtection="1">
      <alignment horizontal="center" wrapText="1" readingOrder="1"/>
      <protection locked="0"/>
    </xf>
    <xf numFmtId="192" fontId="1" fillId="0" borderId="1" xfId="0" applyNumberFormat="1" applyFont="1" applyFill="1" applyBorder="1" applyAlignment="1">
      <alignment horizontal="center" wrapText="1" readingOrder="1"/>
    </xf>
    <xf numFmtId="192" fontId="1" fillId="0" borderId="1" xfId="0" applyNumberFormat="1" applyFont="1" applyFill="1" applyBorder="1" applyAlignment="1">
      <alignment horizontal="center" readingOrder="1"/>
    </xf>
    <xf numFmtId="1" fontId="14" fillId="0" borderId="1" xfId="0" applyNumberFormat="1" applyFont="1" applyFill="1" applyBorder="1" applyAlignment="1">
      <alignment horizontal="center" wrapText="1" readingOrder="1"/>
    </xf>
    <xf numFmtId="1" fontId="14" fillId="0" borderId="1" xfId="0" quotePrefix="1" applyNumberFormat="1" applyFont="1" applyFill="1" applyBorder="1" applyAlignment="1">
      <alignment horizontal="center" wrapText="1" readingOrder="1"/>
    </xf>
    <xf numFmtId="192" fontId="14" fillId="0" borderId="1" xfId="0" quotePrefix="1" applyNumberFormat="1" applyFont="1" applyFill="1" applyBorder="1" applyAlignment="1">
      <alignment horizontal="center" wrapText="1" readingOrder="1"/>
    </xf>
    <xf numFmtId="192" fontId="14" fillId="0" borderId="1" xfId="0" quotePrefix="1" applyNumberFormat="1" applyFont="1" applyFill="1" applyBorder="1" applyAlignment="1">
      <alignment horizontal="center" readingOrder="1"/>
    </xf>
    <xf numFmtId="3" fontId="1" fillId="0" borderId="0" xfId="0" applyNumberFormat="1" applyFont="1" applyFill="1"/>
    <xf numFmtId="4" fontId="1" fillId="0" borderId="0" xfId="0" applyNumberFormat="1" applyFont="1" applyFill="1" applyAlignment="1">
      <alignment horizontal="right" wrapText="1"/>
    </xf>
    <xf numFmtId="192" fontId="1" fillId="0" borderId="0" xfId="0" applyNumberFormat="1" applyFont="1" applyFill="1" applyAlignment="1">
      <alignment horizontal="center" vertical="center" wrapText="1"/>
    </xf>
    <xf numFmtId="192" fontId="1" fillId="0" borderId="0" xfId="0" applyNumberFormat="1" applyFont="1" applyFill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/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 horizontal="center" vertical="center" wrapText="1"/>
    </xf>
    <xf numFmtId="3" fontId="3" fillId="0" borderId="0" xfId="0" quotePrefix="1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vertical="center"/>
    </xf>
    <xf numFmtId="4" fontId="7" fillId="0" borderId="1" xfId="0" quotePrefix="1" applyNumberFormat="1" applyFont="1" applyFill="1" applyBorder="1" applyAlignment="1">
      <alignment horizontal="right" vertical="center" wrapText="1"/>
    </xf>
    <xf numFmtId="3" fontId="7" fillId="0" borderId="0" xfId="0" quotePrefix="1" applyNumberFormat="1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horizontal="center" vertical="center"/>
    </xf>
    <xf numFmtId="3" fontId="7" fillId="0" borderId="0" xfId="0" quotePrefix="1" applyNumberFormat="1" applyFont="1" applyFill="1" applyAlignment="1">
      <alignment horizontal="center" vertical="center"/>
    </xf>
    <xf numFmtId="192" fontId="7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3" fontId="8" fillId="0" borderId="0" xfId="0" applyNumberFormat="1" applyFont="1" applyFill="1"/>
    <xf numFmtId="4" fontId="7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3" fontId="7" fillId="0" borderId="0" xfId="0" applyNumberFormat="1" applyFont="1" applyFill="1"/>
    <xf numFmtId="3" fontId="7" fillId="0" borderId="1" xfId="0" quotePrefix="1" applyNumberFormat="1" applyFont="1" applyFill="1" applyBorder="1" applyAlignment="1">
      <alignment horizontal="left" vertical="center"/>
    </xf>
    <xf numFmtId="3" fontId="7" fillId="0" borderId="0" xfId="0" quotePrefix="1" applyNumberFormat="1" applyFont="1" applyFill="1" applyAlignment="1">
      <alignment horizontal="left" vertical="center"/>
    </xf>
    <xf numFmtId="3" fontId="7" fillId="0" borderId="1" xfId="0" quotePrefix="1" applyNumberFormat="1" applyFont="1" applyFill="1" applyBorder="1" applyAlignment="1">
      <alignment horizontal="center" vertical="center"/>
    </xf>
    <xf numFmtId="4" fontId="7" fillId="0" borderId="1" xfId="0" quotePrefix="1" applyNumberFormat="1" applyFont="1" applyFill="1" applyBorder="1" applyAlignment="1">
      <alignment horizontal="right" vertical="center"/>
    </xf>
    <xf numFmtId="4" fontId="7" fillId="0" borderId="0" xfId="0" quotePrefix="1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right" vertical="center" wrapText="1"/>
    </xf>
    <xf numFmtId="192" fontId="3" fillId="0" borderId="0" xfId="0" applyNumberFormat="1" applyFont="1" applyFill="1" applyAlignment="1">
      <alignment horizontal="center" vertical="center"/>
    </xf>
    <xf numFmtId="4" fontId="7" fillId="0" borderId="0" xfId="0" quotePrefix="1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center" vertical="center"/>
    </xf>
    <xf numFmtId="3" fontId="7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Fill="1" applyBorder="1" applyAlignment="1">
      <alignment horizontal="left" vertical="center" wrapText="1"/>
    </xf>
    <xf numFmtId="192" fontId="3" fillId="0" borderId="0" xfId="0" applyNumberFormat="1" applyFont="1" applyFill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/>
    </xf>
    <xf numFmtId="0" fontId="3" fillId="0" borderId="1" xfId="0" quotePrefix="1" applyFont="1" applyFill="1" applyBorder="1" applyAlignment="1">
      <alignment horizontal="left" vertical="center" wrapText="1"/>
    </xf>
    <xf numFmtId="3" fontId="7" fillId="0" borderId="0" xfId="0" quotePrefix="1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92" fontId="7" fillId="3" borderId="1" xfId="0" applyNumberFormat="1" applyFont="1" applyFill="1" applyBorder="1" applyAlignment="1">
      <alignment horizontal="center" vertical="center" wrapText="1"/>
    </xf>
    <xf numFmtId="192" fontId="7" fillId="3" borderId="1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3" fontId="7" fillId="3" borderId="1" xfId="0" quotePrefix="1" applyNumberFormat="1" applyFont="1" applyFill="1" applyBorder="1" applyAlignment="1">
      <alignment horizontal="left" vertical="center"/>
    </xf>
    <xf numFmtId="3" fontId="7" fillId="3" borderId="1" xfId="0" quotePrefix="1" applyNumberFormat="1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horizontal="left" vertical="center" wrapText="1"/>
    </xf>
    <xf numFmtId="3" fontId="7" fillId="3" borderId="7" xfId="0" applyNumberFormat="1" applyFont="1" applyFill="1" applyBorder="1" applyAlignment="1">
      <alignment horizontal="left" vertical="center"/>
    </xf>
    <xf numFmtId="3" fontId="7" fillId="3" borderId="7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8" xfId="0" applyNumberFormat="1" applyFont="1" applyFill="1" applyBorder="1" applyAlignment="1">
      <alignment horizontal="right" vertical="center"/>
    </xf>
    <xf numFmtId="4" fontId="7" fillId="0" borderId="8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4" fontId="8" fillId="0" borderId="5" xfId="0" applyNumberFormat="1" applyFont="1" applyFill="1" applyBorder="1" applyAlignment="1">
      <alignment horizontal="right" vertical="center"/>
    </xf>
    <xf numFmtId="4" fontId="7" fillId="3" borderId="1" xfId="0" quotePrefix="1" applyNumberFormat="1" applyFont="1" applyFill="1" applyBorder="1" applyAlignment="1">
      <alignment horizontal="right" vertical="center"/>
    </xf>
    <xf numFmtId="0" fontId="6" fillId="0" borderId="2" xfId="0" applyFont="1" applyBorder="1" applyAlignment="1" applyProtection="1">
      <alignment horizontal="center" vertical="center" wrapText="1" readingOrder="1"/>
      <protection locked="0"/>
    </xf>
    <xf numFmtId="192" fontId="3" fillId="0" borderId="1" xfId="0" quotePrefix="1" applyNumberFormat="1" applyFont="1" applyFill="1" applyBorder="1" applyAlignment="1">
      <alignment horizontal="center" vertical="center" wrapText="1" readingOrder="1"/>
    </xf>
    <xf numFmtId="192" fontId="3" fillId="0" borderId="1" xfId="0" quotePrefix="1" applyNumberFormat="1" applyFont="1" applyFill="1" applyBorder="1" applyAlignment="1">
      <alignment horizontal="center" vertical="center" readingOrder="1"/>
    </xf>
    <xf numFmtId="0" fontId="3" fillId="0" borderId="0" xfId="0" applyFont="1" applyAlignment="1">
      <alignment vertical="center" readingOrder="1"/>
    </xf>
    <xf numFmtId="3" fontId="8" fillId="0" borderId="0" xfId="0" applyNumberFormat="1" applyFont="1" applyFill="1" applyAlignment="1">
      <alignment horizontal="center" vertical="center"/>
    </xf>
    <xf numFmtId="0" fontId="17" fillId="4" borderId="0" xfId="0" applyFont="1" applyFill="1" applyBorder="1" applyAlignment="1" applyProtection="1">
      <alignment vertical="top" wrapText="1" readingOrder="1"/>
      <protection locked="0"/>
    </xf>
    <xf numFmtId="185" fontId="10" fillId="0" borderId="2" xfId="0" applyNumberFormat="1" applyFont="1" applyBorder="1" applyAlignment="1" applyProtection="1">
      <alignment vertical="top" wrapText="1" readingOrder="1"/>
      <protection locked="0"/>
    </xf>
    <xf numFmtId="194" fontId="10" fillId="4" borderId="2" xfId="0" applyNumberFormat="1" applyFont="1" applyFill="1" applyBorder="1" applyAlignment="1" applyProtection="1">
      <alignment vertical="top" wrapText="1" readingOrder="1"/>
      <protection locked="0"/>
    </xf>
    <xf numFmtId="185" fontId="10" fillId="4" borderId="2" xfId="0" applyNumberFormat="1" applyFont="1" applyFill="1" applyBorder="1" applyAlignment="1" applyProtection="1">
      <alignment vertical="top" wrapText="1" readingOrder="1"/>
      <protection locked="0"/>
    </xf>
    <xf numFmtId="185" fontId="12" fillId="0" borderId="2" xfId="0" applyNumberFormat="1" applyFont="1" applyBorder="1" applyAlignment="1" applyProtection="1">
      <alignment vertical="top" wrapText="1" readingOrder="1"/>
      <protection locked="0"/>
    </xf>
    <xf numFmtId="194" fontId="12" fillId="4" borderId="2" xfId="0" applyNumberFormat="1" applyFont="1" applyFill="1" applyBorder="1" applyAlignment="1" applyProtection="1">
      <alignment vertical="top" wrapText="1" readingOrder="1"/>
      <protection locked="0"/>
    </xf>
    <xf numFmtId="185" fontId="12" fillId="4" borderId="2" xfId="0" applyNumberFormat="1" applyFont="1" applyFill="1" applyBorder="1" applyAlignment="1" applyProtection="1">
      <alignment vertical="top" wrapText="1" readingOrder="1"/>
      <protection locked="0"/>
    </xf>
    <xf numFmtId="0" fontId="12" fillId="4" borderId="10" xfId="0" applyFont="1" applyFill="1" applyBorder="1" applyAlignment="1" applyProtection="1">
      <alignment vertical="top" wrapText="1" readingOrder="1"/>
      <protection locked="0"/>
    </xf>
    <xf numFmtId="0" fontId="0" fillId="5" borderId="11" xfId="0" applyFill="1" applyBorder="1" applyAlignment="1" applyProtection="1">
      <alignment vertical="top" wrapText="1"/>
      <protection locked="0"/>
    </xf>
    <xf numFmtId="0" fontId="12" fillId="4" borderId="11" xfId="0" applyFont="1" applyFill="1" applyBorder="1" applyAlignment="1" applyProtection="1">
      <alignment vertical="top" wrapText="1" readingOrder="1"/>
      <protection locked="0"/>
    </xf>
    <xf numFmtId="0" fontId="0" fillId="5" borderId="12" xfId="0" applyFill="1" applyBorder="1" applyAlignment="1" applyProtection="1">
      <alignment vertical="top" wrapText="1"/>
      <protection locked="0"/>
    </xf>
    <xf numFmtId="185" fontId="12" fillId="5" borderId="2" xfId="0" applyNumberFormat="1" applyFont="1" applyFill="1" applyBorder="1" applyAlignment="1" applyProtection="1">
      <alignment vertical="top" wrapText="1" readingOrder="1"/>
      <protection locked="0"/>
    </xf>
    <xf numFmtId="0" fontId="12" fillId="6" borderId="2" xfId="0" applyFont="1" applyFill="1" applyBorder="1" applyAlignment="1" applyProtection="1">
      <alignment horizontal="left" vertical="top" wrapText="1" readingOrder="1"/>
      <protection locked="0"/>
    </xf>
    <xf numFmtId="0" fontId="10" fillId="7" borderId="2" xfId="0" applyFont="1" applyFill="1" applyBorder="1" applyAlignment="1" applyProtection="1">
      <alignment horizontal="left" vertical="top" wrapText="1" readingOrder="1"/>
      <protection locked="0"/>
    </xf>
    <xf numFmtId="0" fontId="12" fillId="7" borderId="2" xfId="0" applyFont="1" applyFill="1" applyBorder="1" applyAlignment="1" applyProtection="1">
      <alignment horizontal="left" vertical="top" wrapText="1" readingOrder="1"/>
      <protection locked="0"/>
    </xf>
    <xf numFmtId="0" fontId="12" fillId="7" borderId="10" xfId="0" applyFont="1" applyFill="1" applyBorder="1" applyAlignment="1" applyProtection="1">
      <alignment vertical="top" wrapText="1" readingOrder="1"/>
      <protection locked="0"/>
    </xf>
    <xf numFmtId="0" fontId="0" fillId="8" borderId="11" xfId="0" applyFill="1" applyBorder="1" applyAlignment="1">
      <alignment vertical="top" wrapText="1"/>
    </xf>
    <xf numFmtId="0" fontId="0" fillId="8" borderId="12" xfId="0" applyFill="1" applyBorder="1" applyAlignment="1">
      <alignment vertical="top" wrapText="1"/>
    </xf>
    <xf numFmtId="194" fontId="10" fillId="0" borderId="2" xfId="0" applyNumberFormat="1" applyFont="1" applyBorder="1" applyAlignment="1" applyProtection="1">
      <alignment vertical="top" wrapText="1" readingOrder="1"/>
      <protection locked="0"/>
    </xf>
    <xf numFmtId="0" fontId="12" fillId="7" borderId="2" xfId="0" applyFont="1" applyFill="1" applyBorder="1" applyAlignment="1" applyProtection="1">
      <alignment vertical="top" wrapText="1" readingOrder="1"/>
      <protection locked="0"/>
    </xf>
    <xf numFmtId="0" fontId="10" fillId="0" borderId="2" xfId="0" applyFont="1" applyBorder="1" applyAlignment="1" applyProtection="1">
      <alignment horizontal="right" vertical="top" wrapText="1" readingOrder="1"/>
      <protection locked="0"/>
    </xf>
    <xf numFmtId="0" fontId="10" fillId="0" borderId="2" xfId="0" applyFont="1" applyBorder="1" applyAlignment="1" applyProtection="1">
      <alignment vertical="top" wrapText="1" readingOrder="1"/>
      <protection locked="0"/>
    </xf>
    <xf numFmtId="0" fontId="12" fillId="0" borderId="2" xfId="0" applyFont="1" applyBorder="1" applyAlignment="1" applyProtection="1">
      <alignment vertical="top" wrapText="1" readingOrder="1"/>
      <protection locked="0"/>
    </xf>
    <xf numFmtId="0" fontId="12" fillId="7" borderId="13" xfId="0" applyFont="1" applyFill="1" applyBorder="1" applyAlignment="1" applyProtection="1">
      <alignment vertical="top" wrapText="1" readingOrder="1"/>
      <protection locked="0"/>
    </xf>
    <xf numFmtId="0" fontId="0" fillId="8" borderId="11" xfId="0" applyFill="1" applyBorder="1" applyAlignment="1" applyProtection="1">
      <alignment vertical="top" wrapText="1"/>
      <protection locked="0"/>
    </xf>
    <xf numFmtId="0" fontId="12" fillId="7" borderId="11" xfId="0" applyFont="1" applyFill="1" applyBorder="1" applyAlignment="1" applyProtection="1">
      <alignment vertical="top" wrapText="1" readingOrder="1"/>
      <protection locked="0"/>
    </xf>
    <xf numFmtId="0" fontId="12" fillId="7" borderId="1" xfId="0" applyFont="1" applyFill="1" applyBorder="1" applyAlignment="1" applyProtection="1">
      <alignment horizontal="left" vertical="top" wrapText="1" readingOrder="1"/>
      <protection locked="0"/>
    </xf>
    <xf numFmtId="0" fontId="12" fillId="7" borderId="13" xfId="0" applyFont="1" applyFill="1" applyBorder="1" applyAlignment="1" applyProtection="1">
      <alignment horizontal="left" vertical="top" wrapText="1" readingOrder="1"/>
      <protection locked="0"/>
    </xf>
    <xf numFmtId="194" fontId="10" fillId="5" borderId="2" xfId="0" applyNumberFormat="1" applyFont="1" applyFill="1" applyBorder="1" applyAlignment="1" applyProtection="1">
      <alignment vertical="top" wrapText="1" readingOrder="1"/>
      <protection locked="0"/>
    </xf>
    <xf numFmtId="0" fontId="10" fillId="5" borderId="2" xfId="0" applyFont="1" applyFill="1" applyBorder="1" applyAlignment="1" applyProtection="1">
      <alignment horizontal="right" vertical="top" wrapText="1" readingOrder="1"/>
      <protection locked="0"/>
    </xf>
    <xf numFmtId="4" fontId="12" fillId="0" borderId="2" xfId="0" applyNumberFormat="1" applyFont="1" applyBorder="1" applyAlignment="1" applyProtection="1">
      <alignment vertical="top" wrapText="1" readingOrder="1"/>
      <protection locked="0"/>
    </xf>
    <xf numFmtId="185" fontId="11" fillId="4" borderId="2" xfId="0" applyNumberFormat="1" applyFont="1" applyFill="1" applyBorder="1" applyAlignment="1" applyProtection="1">
      <alignment vertical="top" wrapText="1" readingOrder="1"/>
      <protection locked="0"/>
    </xf>
    <xf numFmtId="185" fontId="11" fillId="0" borderId="2" xfId="0" applyNumberFormat="1" applyFont="1" applyBorder="1" applyAlignment="1" applyProtection="1">
      <alignment vertical="top" wrapText="1" readingOrder="1"/>
      <protection locked="0"/>
    </xf>
    <xf numFmtId="194" fontId="11" fillId="4" borderId="2" xfId="0" applyNumberFormat="1" applyFont="1" applyFill="1" applyBorder="1" applyAlignment="1" applyProtection="1">
      <alignment vertical="top" wrapText="1" readingOrder="1"/>
      <protection locked="0"/>
    </xf>
    <xf numFmtId="4" fontId="10" fillId="8" borderId="5" xfId="0" applyNumberFormat="1" applyFont="1" applyFill="1" applyBorder="1" applyAlignment="1" applyProtection="1">
      <alignment horizontal="right" vertical="center" wrapText="1" readingOrder="1"/>
      <protection locked="0"/>
    </xf>
    <xf numFmtId="0" fontId="11" fillId="0" borderId="0" xfId="0" applyFont="1"/>
    <xf numFmtId="0" fontId="11" fillId="0" borderId="0" xfId="0" applyFont="1" applyBorder="1"/>
    <xf numFmtId="4" fontId="11" fillId="0" borderId="14" xfId="0" applyNumberFormat="1" applyFont="1" applyBorder="1" applyAlignment="1">
      <alignment horizontal="right" vertical="center"/>
    </xf>
    <xf numFmtId="0" fontId="1" fillId="0" borderId="0" xfId="0" applyFont="1"/>
    <xf numFmtId="1" fontId="12" fillId="9" borderId="2" xfId="0" applyNumberFormat="1" applyFont="1" applyFill="1" applyBorder="1" applyAlignment="1" applyProtection="1">
      <alignment horizontal="center" vertical="top" wrapText="1" readingOrder="1"/>
      <protection locked="0"/>
    </xf>
    <xf numFmtId="0" fontId="12" fillId="10" borderId="2" xfId="0" applyFont="1" applyFill="1" applyBorder="1" applyAlignment="1" applyProtection="1">
      <alignment vertical="top" wrapText="1" readingOrder="1"/>
      <protection locked="0"/>
    </xf>
    <xf numFmtId="185" fontId="12" fillId="10" borderId="2" xfId="0" applyNumberFormat="1" applyFont="1" applyFill="1" applyBorder="1" applyAlignment="1" applyProtection="1">
      <alignment vertical="top" wrapText="1" readingOrder="1"/>
      <protection locked="0"/>
    </xf>
    <xf numFmtId="0" fontId="12" fillId="10" borderId="2" xfId="0" applyFont="1" applyFill="1" applyBorder="1" applyAlignment="1" applyProtection="1">
      <alignment horizontal="left" vertical="top" wrapText="1" readingOrder="1"/>
      <protection locked="0"/>
    </xf>
    <xf numFmtId="0" fontId="4" fillId="0" borderId="0" xfId="0" applyFont="1" applyBorder="1" applyAlignment="1" applyProtection="1">
      <alignment vertical="top" wrapText="1" readingOrder="1"/>
      <protection locked="0"/>
    </xf>
    <xf numFmtId="0" fontId="12" fillId="7" borderId="10" xfId="0" applyFont="1" applyFill="1" applyBorder="1" applyAlignment="1" applyProtection="1">
      <alignment vertical="top" wrapText="1" readingOrder="1"/>
      <protection locked="0"/>
    </xf>
    <xf numFmtId="0" fontId="12" fillId="7" borderId="11" xfId="0" applyFont="1" applyFill="1" applyBorder="1" applyAlignment="1" applyProtection="1">
      <alignment vertical="top" wrapText="1" readingOrder="1"/>
      <protection locked="0"/>
    </xf>
    <xf numFmtId="0" fontId="12" fillId="7" borderId="12" xfId="0" applyFont="1" applyFill="1" applyBorder="1" applyAlignment="1" applyProtection="1">
      <alignment vertical="top" wrapText="1" readingOrder="1"/>
      <protection locked="0"/>
    </xf>
    <xf numFmtId="0" fontId="0" fillId="8" borderId="11" xfId="0" applyFill="1" applyBorder="1" applyAlignment="1">
      <alignment vertical="top" wrapText="1"/>
    </xf>
    <xf numFmtId="0" fontId="0" fillId="8" borderId="12" xfId="0" applyFill="1" applyBorder="1" applyAlignment="1">
      <alignment vertical="top" wrapText="1"/>
    </xf>
    <xf numFmtId="0" fontId="12" fillId="7" borderId="10" xfId="0" applyFont="1" applyFill="1" applyBorder="1" applyAlignment="1" applyProtection="1">
      <alignment vertical="top" wrapText="1" readingOrder="1"/>
      <protection locked="0"/>
    </xf>
    <xf numFmtId="0" fontId="12" fillId="7" borderId="11" xfId="0" applyFont="1" applyFill="1" applyBorder="1" applyAlignment="1" applyProtection="1">
      <alignment vertical="top" wrapText="1" readingOrder="1"/>
      <protection locked="0"/>
    </xf>
    <xf numFmtId="0" fontId="12" fillId="7" borderId="12" xfId="0" applyFont="1" applyFill="1" applyBorder="1" applyAlignment="1" applyProtection="1">
      <alignment vertical="top" wrapText="1" readingOrder="1"/>
      <protection locked="0"/>
    </xf>
    <xf numFmtId="0" fontId="10" fillId="0" borderId="10" xfId="0" applyFont="1" applyBorder="1" applyAlignment="1" applyProtection="1">
      <alignment horizontal="right" vertical="top" wrapText="1" readingOrder="1"/>
      <protection locked="0"/>
    </xf>
    <xf numFmtId="0" fontId="10" fillId="0" borderId="11" xfId="0" applyFont="1" applyBorder="1" applyAlignment="1" applyProtection="1">
      <alignment horizontal="right" vertical="top" wrapText="1" readingOrder="1"/>
      <protection locked="0"/>
    </xf>
    <xf numFmtId="0" fontId="10" fillId="0" borderId="12" xfId="0" applyFont="1" applyBorder="1" applyAlignment="1" applyProtection="1">
      <alignment horizontal="right" vertical="top" wrapText="1" readingOrder="1"/>
      <protection locked="0"/>
    </xf>
    <xf numFmtId="0" fontId="10" fillId="7" borderId="13" xfId="0" applyFont="1" applyFill="1" applyBorder="1" applyAlignment="1" applyProtection="1">
      <alignment horizontal="left" vertical="top" wrapText="1" readingOrder="1"/>
      <protection locked="0"/>
    </xf>
    <xf numFmtId="0" fontId="12" fillId="7" borderId="10" xfId="0" applyFont="1" applyFill="1" applyBorder="1" applyAlignment="1" applyProtection="1">
      <alignment vertical="top" wrapText="1" readingOrder="1"/>
      <protection locked="0"/>
    </xf>
    <xf numFmtId="0" fontId="12" fillId="7" borderId="11" xfId="0" applyFont="1" applyFill="1" applyBorder="1" applyAlignment="1" applyProtection="1">
      <alignment vertical="top" wrapText="1" readingOrder="1"/>
      <protection locked="0"/>
    </xf>
    <xf numFmtId="0" fontId="12" fillId="7" borderId="12" xfId="0" applyFont="1" applyFill="1" applyBorder="1" applyAlignment="1" applyProtection="1">
      <alignment vertical="top" wrapText="1" readingOrder="1"/>
      <protection locked="0"/>
    </xf>
    <xf numFmtId="0" fontId="10" fillId="7" borderId="10" xfId="0" applyFont="1" applyFill="1" applyBorder="1" applyAlignment="1" applyProtection="1">
      <alignment vertical="top" wrapText="1" readingOrder="1"/>
      <protection locked="0"/>
    </xf>
    <xf numFmtId="0" fontId="10" fillId="7" borderId="11" xfId="0" applyFont="1" applyFill="1" applyBorder="1" applyAlignment="1" applyProtection="1">
      <alignment vertical="top" wrapText="1" readingOrder="1"/>
      <protection locked="0"/>
    </xf>
    <xf numFmtId="0" fontId="10" fillId="7" borderId="12" xfId="0" applyFont="1" applyFill="1" applyBorder="1" applyAlignment="1" applyProtection="1">
      <alignment vertical="top" wrapText="1" readingOrder="1"/>
      <protection locked="0"/>
    </xf>
    <xf numFmtId="194" fontId="10" fillId="0" borderId="11" xfId="0" applyNumberFormat="1" applyFont="1" applyBorder="1" applyAlignment="1" applyProtection="1">
      <alignment vertical="top" wrapText="1" readingOrder="1"/>
      <protection locked="0"/>
    </xf>
    <xf numFmtId="185" fontId="0" fillId="0" borderId="0" xfId="0" applyNumberFormat="1"/>
    <xf numFmtId="185" fontId="13" fillId="0" borderId="0" xfId="0" applyNumberFormat="1" applyFont="1"/>
    <xf numFmtId="0" fontId="12" fillId="11" borderId="2" xfId="0" applyFont="1" applyFill="1" applyBorder="1" applyAlignment="1" applyProtection="1">
      <alignment horizontal="left" vertical="top" wrapText="1" readingOrder="1"/>
      <protection locked="0"/>
    </xf>
    <xf numFmtId="185" fontId="12" fillId="11" borderId="2" xfId="0" applyNumberFormat="1" applyFont="1" applyFill="1" applyBorder="1" applyAlignment="1" applyProtection="1">
      <alignment vertical="top" wrapText="1" readingOrder="1"/>
      <protection locked="0"/>
    </xf>
    <xf numFmtId="0" fontId="12" fillId="11" borderId="2" xfId="0" applyFont="1" applyFill="1" applyBorder="1" applyAlignment="1" applyProtection="1">
      <alignment vertical="top" wrapText="1" readingOrder="1"/>
      <protection locked="0"/>
    </xf>
    <xf numFmtId="0" fontId="12" fillId="7" borderId="10" xfId="0" applyFont="1" applyFill="1" applyBorder="1" applyAlignment="1" applyProtection="1">
      <alignment vertical="top" wrapText="1" readingOrder="1"/>
      <protection locked="0"/>
    </xf>
    <xf numFmtId="0" fontId="12" fillId="7" borderId="11" xfId="0" applyFont="1" applyFill="1" applyBorder="1" applyAlignment="1" applyProtection="1">
      <alignment vertical="top" wrapText="1" readingOrder="1"/>
      <protection locked="0"/>
    </xf>
    <xf numFmtId="0" fontId="12" fillId="7" borderId="12" xfId="0" applyFont="1" applyFill="1" applyBorder="1" applyAlignment="1" applyProtection="1">
      <alignment vertical="top" wrapText="1" readingOrder="1"/>
      <protection locked="0"/>
    </xf>
    <xf numFmtId="0" fontId="12" fillId="7" borderId="15" xfId="0" applyFont="1" applyFill="1" applyBorder="1" applyAlignment="1" applyProtection="1">
      <alignment vertical="top" wrapText="1" readingOrder="1"/>
      <protection locked="0"/>
    </xf>
    <xf numFmtId="185" fontId="12" fillId="4" borderId="14" xfId="0" applyNumberFormat="1" applyFont="1" applyFill="1" applyBorder="1" applyAlignment="1" applyProtection="1">
      <alignment wrapText="1" readingOrder="1"/>
      <protection locked="0"/>
    </xf>
    <xf numFmtId="0" fontId="12" fillId="7" borderId="10" xfId="0" applyFont="1" applyFill="1" applyBorder="1" applyAlignment="1" applyProtection="1">
      <alignment vertical="top" wrapText="1" readingOrder="1"/>
      <protection locked="0"/>
    </xf>
    <xf numFmtId="0" fontId="12" fillId="7" borderId="11" xfId="0" applyFont="1" applyFill="1" applyBorder="1" applyAlignment="1" applyProtection="1">
      <alignment vertical="top" wrapText="1" readingOrder="1"/>
      <protection locked="0"/>
    </xf>
    <xf numFmtId="0" fontId="12" fillId="7" borderId="12" xfId="0" applyFont="1" applyFill="1" applyBorder="1" applyAlignment="1" applyProtection="1">
      <alignment vertical="top" wrapText="1" readingOrder="1"/>
      <protection locked="0"/>
    </xf>
    <xf numFmtId="4" fontId="10" fillId="8" borderId="15" xfId="0" applyNumberFormat="1" applyFont="1" applyFill="1" applyBorder="1" applyAlignment="1" applyProtection="1">
      <alignment horizontal="right" vertical="center" wrapText="1" readingOrder="1"/>
      <protection locked="0"/>
    </xf>
    <xf numFmtId="185" fontId="12" fillId="4" borderId="2" xfId="0" applyNumberFormat="1" applyFont="1" applyFill="1" applyBorder="1" applyAlignment="1" applyProtection="1">
      <alignment horizontal="center" vertical="top" wrapText="1" readingOrder="1"/>
      <protection locked="0"/>
    </xf>
    <xf numFmtId="185" fontId="12" fillId="11" borderId="2" xfId="0" applyNumberFormat="1" applyFont="1" applyFill="1" applyBorder="1" applyAlignment="1" applyProtection="1">
      <alignment horizontal="center" vertical="top" wrapText="1" readingOrder="1"/>
      <protection locked="0"/>
    </xf>
    <xf numFmtId="185" fontId="12" fillId="4" borderId="2" xfId="0" applyNumberFormat="1" applyFont="1" applyFill="1" applyBorder="1" applyAlignment="1" applyProtection="1">
      <alignment horizontal="center" vertical="center" wrapText="1" readingOrder="1"/>
      <protection locked="0"/>
    </xf>
    <xf numFmtId="2" fontId="0" fillId="0" borderId="0" xfId="0" applyNumberFormat="1"/>
    <xf numFmtId="2" fontId="3" fillId="0" borderId="0" xfId="0" applyNumberFormat="1" applyFont="1"/>
    <xf numFmtId="0" fontId="10" fillId="7" borderId="10" xfId="0" applyFont="1" applyFill="1" applyBorder="1" applyAlignment="1" applyProtection="1">
      <alignment vertical="top" wrapText="1" readingOrder="1"/>
      <protection locked="0"/>
    </xf>
    <xf numFmtId="0" fontId="12" fillId="7" borderId="10" xfId="0" applyFont="1" applyFill="1" applyBorder="1" applyAlignment="1" applyProtection="1">
      <alignment vertical="top" wrapText="1" readingOrder="1"/>
      <protection locked="0"/>
    </xf>
    <xf numFmtId="0" fontId="12" fillId="7" borderId="11" xfId="0" applyFont="1" applyFill="1" applyBorder="1" applyAlignment="1" applyProtection="1">
      <alignment vertical="top" wrapText="1" readingOrder="1"/>
      <protection locked="0"/>
    </xf>
    <xf numFmtId="0" fontId="12" fillId="7" borderId="12" xfId="0" applyFont="1" applyFill="1" applyBorder="1" applyAlignment="1" applyProtection="1">
      <alignment vertical="top" wrapText="1" readingOrder="1"/>
      <protection locked="0"/>
    </xf>
    <xf numFmtId="0" fontId="10" fillId="7" borderId="11" xfId="0" applyFont="1" applyFill="1" applyBorder="1" applyAlignment="1" applyProtection="1">
      <alignment vertical="top" wrapText="1" readingOrder="1"/>
      <protection locked="0"/>
    </xf>
    <xf numFmtId="0" fontId="10" fillId="7" borderId="12" xfId="0" applyFont="1" applyFill="1" applyBorder="1" applyAlignment="1" applyProtection="1">
      <alignment vertical="top" wrapText="1" readingOrder="1"/>
      <protection locked="0"/>
    </xf>
    <xf numFmtId="0" fontId="0" fillId="8" borderId="11" xfId="0" applyFill="1" applyBorder="1" applyAlignment="1">
      <alignment vertical="top" wrapText="1"/>
    </xf>
    <xf numFmtId="0" fontId="0" fillId="8" borderId="12" xfId="0" applyFill="1" applyBorder="1" applyAlignment="1">
      <alignment vertical="top" wrapText="1"/>
    </xf>
    <xf numFmtId="0" fontId="12" fillId="7" borderId="10" xfId="0" applyFont="1" applyFill="1" applyBorder="1" applyAlignment="1" applyProtection="1">
      <alignment vertical="top" wrapText="1" readingOrder="1"/>
      <protection locked="0"/>
    </xf>
    <xf numFmtId="0" fontId="10" fillId="7" borderId="10" xfId="0" applyFont="1" applyFill="1" applyBorder="1" applyAlignment="1" applyProtection="1">
      <alignment vertical="top" wrapText="1" readingOrder="1"/>
      <protection locked="0"/>
    </xf>
    <xf numFmtId="0" fontId="10" fillId="7" borderId="11" xfId="0" applyFont="1" applyFill="1" applyBorder="1" applyAlignment="1" applyProtection="1">
      <alignment vertical="top" wrapText="1" readingOrder="1"/>
      <protection locked="0"/>
    </xf>
    <xf numFmtId="0" fontId="10" fillId="7" borderId="12" xfId="0" applyFont="1" applyFill="1" applyBorder="1" applyAlignment="1" applyProtection="1">
      <alignment vertical="top" wrapText="1" readingOrder="1"/>
      <protection locked="0"/>
    </xf>
    <xf numFmtId="0" fontId="3" fillId="8" borderId="11" xfId="0" applyFont="1" applyFill="1" applyBorder="1" applyAlignment="1">
      <alignment vertical="top" wrapText="1"/>
    </xf>
    <xf numFmtId="0" fontId="3" fillId="8" borderId="12" xfId="0" applyFont="1" applyFill="1" applyBorder="1" applyAlignment="1">
      <alignment vertical="top" wrapText="1"/>
    </xf>
    <xf numFmtId="0" fontId="12" fillId="7" borderId="10" xfId="0" applyFont="1" applyFill="1" applyBorder="1" applyAlignment="1" applyProtection="1">
      <alignment vertical="top" wrapText="1" readingOrder="1"/>
      <protection locked="0"/>
    </xf>
    <xf numFmtId="0" fontId="12" fillId="7" borderId="11" xfId="0" applyFont="1" applyFill="1" applyBorder="1" applyAlignment="1" applyProtection="1">
      <alignment vertical="top" wrapText="1" readingOrder="1"/>
      <protection locked="0"/>
    </xf>
    <xf numFmtId="0" fontId="12" fillId="7" borderId="12" xfId="0" applyFont="1" applyFill="1" applyBorder="1" applyAlignment="1" applyProtection="1">
      <alignment vertical="top" wrapText="1" readingOrder="1"/>
      <protection locked="0"/>
    </xf>
    <xf numFmtId="0" fontId="10" fillId="8" borderId="10" xfId="0" applyFont="1" applyFill="1" applyBorder="1" applyAlignment="1" applyProtection="1">
      <alignment horizontal="right" vertical="top" wrapText="1" readingOrder="1"/>
      <protection locked="0"/>
    </xf>
    <xf numFmtId="0" fontId="10" fillId="8" borderId="11" xfId="0" applyFont="1" applyFill="1" applyBorder="1" applyAlignment="1" applyProtection="1">
      <alignment horizontal="right" vertical="top" wrapText="1" readingOrder="1"/>
      <protection locked="0"/>
    </xf>
    <xf numFmtId="0" fontId="10" fillId="8" borderId="12" xfId="0" applyFont="1" applyFill="1" applyBorder="1" applyAlignment="1" applyProtection="1">
      <alignment horizontal="right" vertical="top" wrapText="1" readingOrder="1"/>
      <protection locked="0"/>
    </xf>
    <xf numFmtId="0" fontId="10" fillId="7" borderId="11" xfId="0" applyFont="1" applyFill="1" applyBorder="1" applyAlignment="1" applyProtection="1">
      <alignment vertical="top" wrapText="1" readingOrder="1"/>
      <protection locked="0"/>
    </xf>
    <xf numFmtId="0" fontId="10" fillId="7" borderId="12" xfId="0" applyFont="1" applyFill="1" applyBorder="1" applyAlignment="1" applyProtection="1">
      <alignment vertical="top" wrapText="1" readingOrder="1"/>
      <protection locked="0"/>
    </xf>
    <xf numFmtId="0" fontId="0" fillId="5" borderId="0" xfId="0" applyFill="1"/>
    <xf numFmtId="0" fontId="18" fillId="5" borderId="0" xfId="0" applyFont="1" applyFill="1"/>
    <xf numFmtId="185" fontId="10" fillId="4" borderId="11" xfId="0" applyNumberFormat="1" applyFont="1" applyFill="1" applyBorder="1" applyAlignment="1" applyProtection="1">
      <alignment vertical="top" wrapText="1" readingOrder="1"/>
      <protection locked="0"/>
    </xf>
    <xf numFmtId="185" fontId="10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85" fontId="12" fillId="0" borderId="2" xfId="0" applyNumberFormat="1" applyFont="1" applyBorder="1" applyAlignment="1" applyProtection="1">
      <alignment horizontal="right" vertical="top" wrapText="1" readingOrder="1"/>
      <protection locked="0"/>
    </xf>
    <xf numFmtId="194" fontId="12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185" fontId="12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11" fillId="0" borderId="0" xfId="0" applyFont="1" applyAlignment="1">
      <alignment vertical="center"/>
    </xf>
    <xf numFmtId="185" fontId="10" fillId="7" borderId="2" xfId="0" applyNumberFormat="1" applyFont="1" applyFill="1" applyBorder="1" applyAlignment="1" applyProtection="1">
      <alignment horizontal="right" vertical="center" wrapText="1" readingOrder="1"/>
      <protection locked="0"/>
    </xf>
    <xf numFmtId="4" fontId="7" fillId="0" borderId="0" xfId="0" quotePrefix="1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/>
    <xf numFmtId="3" fontId="1" fillId="0" borderId="0" xfId="0" applyNumberFormat="1" applyFont="1" applyFill="1" applyBorder="1"/>
    <xf numFmtId="185" fontId="12" fillId="6" borderId="2" xfId="0" applyNumberFormat="1" applyFont="1" applyFill="1" applyBorder="1" applyAlignment="1" applyProtection="1">
      <alignment vertical="top" wrapText="1" readingOrder="1"/>
      <protection locked="0"/>
    </xf>
    <xf numFmtId="185" fontId="10" fillId="6" borderId="2" xfId="0" applyNumberFormat="1" applyFont="1" applyFill="1" applyBorder="1" applyAlignment="1" applyProtection="1">
      <alignment vertical="top" wrapText="1" readingOrder="1"/>
      <protection locked="0"/>
    </xf>
    <xf numFmtId="0" fontId="12" fillId="4" borderId="12" xfId="0" applyFont="1" applyFill="1" applyBorder="1" applyAlignment="1" applyProtection="1">
      <alignment vertical="top" wrapText="1" readingOrder="1"/>
      <protection locked="0"/>
    </xf>
    <xf numFmtId="0" fontId="12" fillId="4" borderId="2" xfId="0" applyFont="1" applyFill="1" applyBorder="1" applyAlignment="1" applyProtection="1">
      <alignment horizontal="left" vertical="top" wrapText="1" readingOrder="1"/>
      <protection locked="0"/>
    </xf>
    <xf numFmtId="0" fontId="12" fillId="4" borderId="11" xfId="0" applyNumberFormat="1" applyFont="1" applyFill="1" applyBorder="1" applyAlignment="1" applyProtection="1">
      <alignment vertical="top" wrapText="1" readingOrder="1"/>
      <protection locked="0"/>
    </xf>
    <xf numFmtId="0" fontId="10" fillId="7" borderId="10" xfId="0" applyFont="1" applyFill="1" applyBorder="1" applyAlignment="1" applyProtection="1">
      <alignment vertical="top" wrapText="1" readingOrder="1"/>
      <protection locked="0"/>
    </xf>
    <xf numFmtId="0" fontId="12" fillId="7" borderId="10" xfId="0" applyFont="1" applyFill="1" applyBorder="1" applyAlignment="1" applyProtection="1">
      <alignment vertical="top" wrapText="1" readingOrder="1"/>
      <protection locked="0"/>
    </xf>
    <xf numFmtId="0" fontId="0" fillId="8" borderId="11" xfId="0" applyFill="1" applyBorder="1" applyAlignment="1">
      <alignment vertical="top" wrapText="1"/>
    </xf>
    <xf numFmtId="0" fontId="0" fillId="8" borderId="12" xfId="0" applyFill="1" applyBorder="1" applyAlignment="1">
      <alignment vertical="top" wrapText="1"/>
    </xf>
    <xf numFmtId="0" fontId="12" fillId="7" borderId="10" xfId="0" applyFont="1" applyFill="1" applyBorder="1" applyAlignment="1" applyProtection="1">
      <alignment vertical="top" wrapText="1" readingOrder="1"/>
      <protection locked="0"/>
    </xf>
    <xf numFmtId="0" fontId="12" fillId="7" borderId="11" xfId="0" applyFont="1" applyFill="1" applyBorder="1" applyAlignment="1" applyProtection="1">
      <alignment vertical="top" wrapText="1" readingOrder="1"/>
      <protection locked="0"/>
    </xf>
    <xf numFmtId="0" fontId="12" fillId="7" borderId="12" xfId="0" applyFont="1" applyFill="1" applyBorder="1" applyAlignment="1" applyProtection="1">
      <alignment vertical="top" wrapText="1" readingOrder="1"/>
      <protection locked="0"/>
    </xf>
    <xf numFmtId="0" fontId="0" fillId="8" borderId="11" xfId="0" applyFill="1" applyBorder="1" applyAlignment="1">
      <alignment vertical="top" wrapText="1"/>
    </xf>
    <xf numFmtId="0" fontId="0" fillId="8" borderId="12" xfId="0" applyFill="1" applyBorder="1" applyAlignment="1">
      <alignment vertical="top" wrapText="1"/>
    </xf>
    <xf numFmtId="0" fontId="12" fillId="6" borderId="16" xfId="0" applyFont="1" applyFill="1" applyBorder="1" applyAlignment="1" applyProtection="1">
      <alignment horizontal="left" vertical="top" wrapText="1" readingOrder="1"/>
      <protection locked="0"/>
    </xf>
    <xf numFmtId="0" fontId="10" fillId="10" borderId="2" xfId="0" applyFont="1" applyFill="1" applyBorder="1" applyAlignment="1" applyProtection="1">
      <alignment horizontal="center" vertical="center" wrapText="1" readingOrder="1"/>
      <protection locked="0"/>
    </xf>
    <xf numFmtId="1" fontId="12" fillId="4" borderId="4" xfId="0" applyNumberFormat="1" applyFont="1" applyFill="1" applyBorder="1" applyAlignment="1" applyProtection="1">
      <alignment horizontal="center" vertical="top" wrapText="1" readingOrder="1"/>
      <protection locked="0"/>
    </xf>
    <xf numFmtId="0" fontId="13" fillId="5" borderId="17" xfId="0" applyFont="1" applyFill="1" applyBorder="1" applyAlignment="1">
      <alignment horizontal="center" vertical="top" wrapText="1" readingOrder="1"/>
    </xf>
    <xf numFmtId="0" fontId="13" fillId="5" borderId="8" xfId="0" applyFont="1" applyFill="1" applyBorder="1" applyAlignment="1">
      <alignment horizontal="center" vertical="top" wrapText="1" readingOrder="1"/>
    </xf>
    <xf numFmtId="4" fontId="10" fillId="9" borderId="12" xfId="0" applyNumberFormat="1" applyFont="1" applyFill="1" applyBorder="1" applyAlignment="1" applyProtection="1">
      <alignment horizontal="right" vertical="top" wrapText="1" readingOrder="1"/>
      <protection locked="0"/>
    </xf>
    <xf numFmtId="4" fontId="10" fillId="9" borderId="2" xfId="0" applyNumberFormat="1" applyFont="1" applyFill="1" applyBorder="1" applyAlignment="1" applyProtection="1">
      <alignment horizontal="right" vertical="top" wrapText="1" readingOrder="1"/>
      <protection locked="0"/>
    </xf>
    <xf numFmtId="4" fontId="12" fillId="9" borderId="12" xfId="0" applyNumberFormat="1" applyFont="1" applyFill="1" applyBorder="1" applyAlignment="1" applyProtection="1">
      <alignment horizontal="right" vertical="top" wrapText="1" readingOrder="1"/>
      <protection locked="0"/>
    </xf>
    <xf numFmtId="4" fontId="12" fillId="9" borderId="2" xfId="0" applyNumberFormat="1" applyFont="1" applyFill="1" applyBorder="1" applyAlignment="1" applyProtection="1">
      <alignment horizontal="right" vertical="top" wrapText="1" readingOrder="1"/>
      <protection locked="0"/>
    </xf>
    <xf numFmtId="4" fontId="12" fillId="4" borderId="12" xfId="0" applyNumberFormat="1" applyFont="1" applyFill="1" applyBorder="1" applyAlignment="1" applyProtection="1">
      <alignment horizontal="right" vertical="top" wrapText="1" readingOrder="1"/>
      <protection locked="0"/>
    </xf>
    <xf numFmtId="4" fontId="12" fillId="4" borderId="2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8" borderId="11" xfId="0" applyFont="1" applyFill="1" applyBorder="1" applyAlignment="1">
      <alignment vertical="top" wrapText="1"/>
    </xf>
    <xf numFmtId="0" fontId="1" fillId="8" borderId="12" xfId="0" applyFont="1" applyFill="1" applyBorder="1" applyAlignment="1">
      <alignment vertical="top" wrapText="1"/>
    </xf>
    <xf numFmtId="4" fontId="0" fillId="0" borderId="0" xfId="0" applyNumberFormat="1"/>
    <xf numFmtId="187" fontId="0" fillId="0" borderId="0" xfId="0" applyNumberFormat="1"/>
    <xf numFmtId="3" fontId="7" fillId="0" borderId="1" xfId="0" quotePrefix="1" applyNumberFormat="1" applyFont="1" applyFill="1" applyBorder="1" applyAlignment="1">
      <alignment horizontal="left" vertical="center" wrapText="1"/>
    </xf>
    <xf numFmtId="0" fontId="17" fillId="4" borderId="18" xfId="0" applyFont="1" applyFill="1" applyBorder="1" applyAlignment="1" applyProtection="1">
      <alignment vertical="top" wrapText="1" readingOrder="1"/>
      <protection locked="0"/>
    </xf>
    <xf numFmtId="0" fontId="17" fillId="4" borderId="19" xfId="0" applyFont="1" applyFill="1" applyBorder="1" applyAlignment="1" applyProtection="1">
      <alignment vertical="top" wrapText="1" readingOrder="1"/>
      <protection locked="0"/>
    </xf>
    <xf numFmtId="0" fontId="17" fillId="4" borderId="20" xfId="0" applyFont="1" applyFill="1" applyBorder="1" applyAlignment="1" applyProtection="1">
      <alignment vertical="top" wrapText="1" readingOrder="1"/>
      <protection locked="0"/>
    </xf>
    <xf numFmtId="0" fontId="6" fillId="0" borderId="2" xfId="0" applyFont="1" applyBorder="1" applyAlignment="1" applyProtection="1">
      <alignment wrapText="1" readingOrder="1"/>
      <protection locked="0"/>
    </xf>
    <xf numFmtId="0" fontId="6" fillId="0" borderId="0" xfId="0" applyFont="1" applyBorder="1" applyAlignment="1" applyProtection="1">
      <alignment wrapText="1" readingOrder="1"/>
      <protection locked="0"/>
    </xf>
    <xf numFmtId="185" fontId="12" fillId="4" borderId="0" xfId="0" applyNumberFormat="1" applyFont="1" applyFill="1" applyBorder="1" applyAlignment="1" applyProtection="1">
      <alignment horizontal="center" vertical="top" wrapText="1" readingOrder="1"/>
      <protection locked="0"/>
    </xf>
    <xf numFmtId="0" fontId="4" fillId="0" borderId="0" xfId="0" applyFont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vertical="top" wrapText="1"/>
    </xf>
    <xf numFmtId="0" fontId="17" fillId="0" borderId="0" xfId="0" applyFont="1" applyAlignment="1">
      <alignment vertical="top" wrapText="1"/>
    </xf>
    <xf numFmtId="0" fontId="6" fillId="0" borderId="0" xfId="0" applyFont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quotePrefix="1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horizontal="right"/>
    </xf>
    <xf numFmtId="4" fontId="1" fillId="0" borderId="1" xfId="0" applyNumberFormat="1" applyFont="1" applyBorder="1"/>
    <xf numFmtId="192" fontId="1" fillId="0" borderId="1" xfId="0" applyNumberFormat="1" applyFont="1" applyBorder="1" applyAlignment="1">
      <alignment horizontal="center" wrapText="1" readingOrder="1"/>
    </xf>
    <xf numFmtId="192" fontId="1" fillId="0" borderId="1" xfId="0" applyNumberFormat="1" applyFont="1" applyBorder="1" applyAlignment="1">
      <alignment horizontal="center" readingOrder="1"/>
    </xf>
    <xf numFmtId="0" fontId="15" fillId="0" borderId="0" xfId="0" applyFont="1" applyAlignment="1">
      <alignment wrapText="1" readingOrder="1"/>
    </xf>
    <xf numFmtId="185" fontId="4" fillId="0" borderId="0" xfId="0" applyNumberFormat="1" applyFont="1" applyAlignment="1" applyProtection="1">
      <alignment wrapText="1" readingOrder="1"/>
      <protection locked="0"/>
    </xf>
    <xf numFmtId="192" fontId="3" fillId="0" borderId="1" xfId="0" quotePrefix="1" applyNumberFormat="1" applyFont="1" applyBorder="1" applyAlignment="1">
      <alignment horizontal="center" vertical="center" wrapText="1" readingOrder="1"/>
    </xf>
    <xf numFmtId="192" fontId="3" fillId="0" borderId="1" xfId="0" quotePrefix="1" applyNumberFormat="1" applyFont="1" applyBorder="1" applyAlignment="1">
      <alignment horizontal="center" vertical="center" readingOrder="1"/>
    </xf>
    <xf numFmtId="1" fontId="14" fillId="0" borderId="1" xfId="0" applyNumberFormat="1" applyFont="1" applyBorder="1" applyAlignment="1">
      <alignment horizontal="center" wrapText="1" readingOrder="1"/>
    </xf>
    <xf numFmtId="1" fontId="14" fillId="0" borderId="1" xfId="0" quotePrefix="1" applyNumberFormat="1" applyFont="1" applyBorder="1" applyAlignment="1">
      <alignment horizontal="center" wrapText="1" readingOrder="1"/>
    </xf>
    <xf numFmtId="192" fontId="14" fillId="0" borderId="1" xfId="0" quotePrefix="1" applyNumberFormat="1" applyFont="1" applyBorder="1" applyAlignment="1">
      <alignment horizontal="center" wrapText="1" readingOrder="1"/>
    </xf>
    <xf numFmtId="192" fontId="14" fillId="0" borderId="1" xfId="0" quotePrefix="1" applyNumberFormat="1" applyFont="1" applyBorder="1" applyAlignment="1">
      <alignment horizontal="center" readingOrder="1"/>
    </xf>
    <xf numFmtId="0" fontId="3" fillId="12" borderId="1" xfId="0" applyFont="1" applyFill="1" applyBorder="1" applyAlignment="1">
      <alignment horizontal="left" vertical="center" wrapText="1"/>
    </xf>
    <xf numFmtId="4" fontId="6" fillId="12" borderId="1" xfId="0" applyNumberFormat="1" applyFont="1" applyFill="1" applyBorder="1" applyAlignment="1">
      <alignment horizontal="right"/>
    </xf>
    <xf numFmtId="4" fontId="3" fillId="12" borderId="1" xfId="0" applyNumberFormat="1" applyFont="1" applyFill="1" applyBorder="1"/>
    <xf numFmtId="0" fontId="1" fillId="0" borderId="0" xfId="0" applyFont="1" applyBorder="1"/>
    <xf numFmtId="0" fontId="0" fillId="0" borderId="0" xfId="0" applyBorder="1"/>
    <xf numFmtId="185" fontId="13" fillId="0" borderId="0" xfId="0" applyNumberFormat="1" applyFont="1" applyBorder="1"/>
    <xf numFmtId="0" fontId="6" fillId="0" borderId="0" xfId="0" applyFont="1" applyAlignment="1" applyProtection="1">
      <alignment wrapText="1" readingOrder="1"/>
      <protection locked="0"/>
    </xf>
    <xf numFmtId="0" fontId="3" fillId="0" borderId="0" xfId="0" applyFont="1" applyAlignment="1">
      <alignment readingOrder="1"/>
    </xf>
    <xf numFmtId="0" fontId="3" fillId="0" borderId="0" xfId="0" applyFont="1" applyAlignment="1" applyProtection="1">
      <alignment horizontal="left" wrapText="1" readingOrder="1"/>
      <protection locked="0"/>
    </xf>
    <xf numFmtId="0" fontId="3" fillId="0" borderId="21" xfId="0" applyFont="1" applyBorder="1" applyAlignment="1" applyProtection="1">
      <alignment horizontal="left" wrapText="1" readingOrder="1"/>
      <protection locked="0"/>
    </xf>
    <xf numFmtId="0" fontId="4" fillId="0" borderId="18" xfId="0" applyFont="1" applyBorder="1" applyAlignment="1" applyProtection="1">
      <alignment vertical="top" wrapText="1" readingOrder="1"/>
      <protection locked="0"/>
    </xf>
    <xf numFmtId="0" fontId="4" fillId="0" borderId="19" xfId="0" applyFont="1" applyBorder="1" applyAlignment="1" applyProtection="1">
      <alignment vertical="top" wrapText="1" readingOrder="1"/>
      <protection locked="0"/>
    </xf>
    <xf numFmtId="0" fontId="17" fillId="4" borderId="18" xfId="0" applyFont="1" applyFill="1" applyBorder="1" applyAlignment="1" applyProtection="1">
      <alignment vertical="top" wrapText="1" readingOrder="1"/>
      <protection locked="0"/>
    </xf>
    <xf numFmtId="0" fontId="17" fillId="4" borderId="19" xfId="0" applyFont="1" applyFill="1" applyBorder="1" applyAlignment="1" applyProtection="1">
      <alignment vertical="top" wrapText="1" readingOrder="1"/>
      <protection locked="0"/>
    </xf>
    <xf numFmtId="0" fontId="17" fillId="4" borderId="20" xfId="0" applyFont="1" applyFill="1" applyBorder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6" fillId="0" borderId="21" xfId="0" applyFont="1" applyBorder="1" applyAlignment="1" applyProtection="1">
      <alignment wrapText="1" readingOrder="1"/>
      <protection locked="0"/>
    </xf>
    <xf numFmtId="0" fontId="9" fillId="0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quotePrefix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3" fillId="0" borderId="4" xfId="0" quotePrefix="1" applyNumberFormat="1" applyFont="1" applyFill="1" applyBorder="1" applyAlignment="1">
      <alignment horizontal="center" vertical="center" wrapText="1"/>
    </xf>
    <xf numFmtId="0" fontId="3" fillId="0" borderId="8" xfId="0" quotePrefix="1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3" fontId="7" fillId="0" borderId="22" xfId="0" applyNumberFormat="1" applyFont="1" applyFill="1" applyBorder="1" applyAlignment="1">
      <alignment horizontal="center" vertical="center"/>
    </xf>
    <xf numFmtId="1" fontId="3" fillId="0" borderId="4" xfId="0" quotePrefix="1" applyNumberFormat="1" applyFont="1" applyFill="1" applyBorder="1" applyAlignment="1">
      <alignment horizontal="center" vertical="center" wrapText="1"/>
    </xf>
    <xf numFmtId="1" fontId="3" fillId="0" borderId="8" xfId="0" quotePrefix="1" applyNumberFormat="1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4" fillId="0" borderId="0" xfId="0" applyFont="1" applyAlignment="1" applyProtection="1">
      <alignment vertical="top" wrapText="1" readingOrder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2" fillId="7" borderId="10" xfId="0" applyFont="1" applyFill="1" applyBorder="1" applyAlignment="1" applyProtection="1">
      <alignment vertical="top" wrapText="1" readingOrder="1"/>
      <protection locked="0"/>
    </xf>
    <xf numFmtId="0" fontId="12" fillId="7" borderId="11" xfId="0" applyFont="1" applyFill="1" applyBorder="1" applyAlignment="1" applyProtection="1">
      <alignment vertical="top" wrapText="1" readingOrder="1"/>
      <protection locked="0"/>
    </xf>
    <xf numFmtId="0" fontId="12" fillId="7" borderId="12" xfId="0" applyFont="1" applyFill="1" applyBorder="1" applyAlignment="1" applyProtection="1">
      <alignment vertical="top" wrapText="1" readingOrder="1"/>
      <protection locked="0"/>
    </xf>
    <xf numFmtId="0" fontId="10" fillId="8" borderId="10" xfId="0" applyFont="1" applyFill="1" applyBorder="1" applyAlignment="1" applyProtection="1">
      <alignment horizontal="right" vertical="top" wrapText="1" readingOrder="1"/>
      <protection locked="0"/>
    </xf>
    <xf numFmtId="0" fontId="10" fillId="8" borderId="11" xfId="0" applyFont="1" applyFill="1" applyBorder="1" applyAlignment="1" applyProtection="1">
      <alignment horizontal="right" vertical="top" wrapText="1" readingOrder="1"/>
      <protection locked="0"/>
    </xf>
    <xf numFmtId="0" fontId="10" fillId="8" borderId="12" xfId="0" applyFont="1" applyFill="1" applyBorder="1" applyAlignment="1" applyProtection="1">
      <alignment horizontal="right" vertical="top" wrapText="1" readingOrder="1"/>
      <protection locked="0"/>
    </xf>
    <xf numFmtId="0" fontId="12" fillId="10" borderId="10" xfId="0" applyFont="1" applyFill="1" applyBorder="1" applyAlignment="1" applyProtection="1">
      <alignment vertical="top" wrapText="1" readingOrder="1"/>
      <protection locked="0"/>
    </xf>
    <xf numFmtId="0" fontId="12" fillId="10" borderId="11" xfId="0" applyFont="1" applyFill="1" applyBorder="1" applyAlignment="1" applyProtection="1">
      <alignment vertical="top" wrapText="1" readingOrder="1"/>
      <protection locked="0"/>
    </xf>
    <xf numFmtId="0" fontId="12" fillId="10" borderId="12" xfId="0" applyFont="1" applyFill="1" applyBorder="1" applyAlignment="1" applyProtection="1">
      <alignment vertical="top" wrapText="1" readingOrder="1"/>
      <protection locked="0"/>
    </xf>
    <xf numFmtId="0" fontId="13" fillId="5" borderId="4" xfId="0" applyFont="1" applyFill="1" applyBorder="1" applyAlignment="1">
      <alignment horizontal="left" vertical="top" wrapText="1" readingOrder="1"/>
    </xf>
    <xf numFmtId="0" fontId="0" fillId="0" borderId="17" xfId="0" applyBorder="1" applyAlignment="1">
      <alignment horizontal="left" vertical="top" wrapText="1" readingOrder="1"/>
    </xf>
    <xf numFmtId="0" fontId="0" fillId="0" borderId="8" xfId="0" applyBorder="1" applyAlignment="1">
      <alignment horizontal="left" vertical="top" wrapText="1" readingOrder="1"/>
    </xf>
    <xf numFmtId="0" fontId="10" fillId="7" borderId="10" xfId="0" applyFont="1" applyFill="1" applyBorder="1" applyAlignment="1" applyProtection="1">
      <alignment vertical="top" wrapText="1" readingOrder="1"/>
      <protection locked="0"/>
    </xf>
    <xf numFmtId="0" fontId="3" fillId="0" borderId="11" xfId="0" applyFont="1" applyBorder="1" applyAlignment="1">
      <alignment vertical="top" wrapText="1" readingOrder="1"/>
    </xf>
    <xf numFmtId="0" fontId="3" fillId="0" borderId="12" xfId="0" applyFont="1" applyBorder="1" applyAlignment="1">
      <alignment vertical="top" wrapText="1" readingOrder="1"/>
    </xf>
    <xf numFmtId="0" fontId="10" fillId="7" borderId="11" xfId="0" applyFont="1" applyFill="1" applyBorder="1" applyAlignment="1" applyProtection="1">
      <alignment vertical="top" wrapText="1" readingOrder="1"/>
      <protection locked="0"/>
    </xf>
    <xf numFmtId="0" fontId="10" fillId="7" borderId="12" xfId="0" applyFont="1" applyFill="1" applyBorder="1" applyAlignment="1" applyProtection="1">
      <alignment vertical="top" wrapText="1" readingOrder="1"/>
      <protection locked="0"/>
    </xf>
    <xf numFmtId="1" fontId="12" fillId="4" borderId="4" xfId="0" applyNumberFormat="1" applyFont="1" applyFill="1" applyBorder="1" applyAlignment="1" applyProtection="1">
      <alignment horizontal="center" vertical="top" wrapText="1" readingOrder="1"/>
      <protection locked="0"/>
    </xf>
    <xf numFmtId="0" fontId="13" fillId="5" borderId="17" xfId="0" applyFont="1" applyFill="1" applyBorder="1" applyAlignment="1">
      <alignment horizontal="center" vertical="top" wrapText="1" readingOrder="1"/>
    </xf>
    <xf numFmtId="0" fontId="13" fillId="5" borderId="8" xfId="0" applyFont="1" applyFill="1" applyBorder="1" applyAlignment="1">
      <alignment horizontal="center" vertical="top" wrapText="1" readingOrder="1"/>
    </xf>
    <xf numFmtId="0" fontId="13" fillId="5" borderId="17" xfId="0" applyFont="1" applyFill="1" applyBorder="1" applyAlignment="1">
      <alignment horizontal="left" vertical="top" wrapText="1" readingOrder="1"/>
    </xf>
    <xf numFmtId="0" fontId="13" fillId="5" borderId="8" xfId="0" applyFont="1" applyFill="1" applyBorder="1" applyAlignment="1">
      <alignment horizontal="left" vertical="top" wrapText="1" readingOrder="1"/>
    </xf>
    <xf numFmtId="0" fontId="12" fillId="6" borderId="23" xfId="0" applyFont="1" applyFill="1" applyBorder="1" applyAlignment="1" applyProtection="1">
      <alignment vertical="top" wrapText="1" readingOrder="1"/>
      <protection locked="0"/>
    </xf>
    <xf numFmtId="0" fontId="12" fillId="6" borderId="21" xfId="0" applyFont="1" applyFill="1" applyBorder="1" applyAlignment="1" applyProtection="1">
      <alignment vertical="top" wrapText="1" readingOrder="1"/>
      <protection locked="0"/>
    </xf>
    <xf numFmtId="0" fontId="12" fillId="6" borderId="3" xfId="0" applyFont="1" applyFill="1" applyBorder="1" applyAlignment="1" applyProtection="1">
      <alignment vertical="top" wrapText="1" readingOrder="1"/>
      <protection locked="0"/>
    </xf>
    <xf numFmtId="0" fontId="12" fillId="11" borderId="10" xfId="0" applyFont="1" applyFill="1" applyBorder="1" applyAlignment="1" applyProtection="1">
      <alignment vertical="top" wrapText="1" readingOrder="1"/>
      <protection locked="0"/>
    </xf>
    <xf numFmtId="0" fontId="12" fillId="11" borderId="11" xfId="0" applyFont="1" applyFill="1" applyBorder="1" applyAlignment="1" applyProtection="1">
      <alignment vertical="top" wrapText="1" readingOrder="1"/>
      <protection locked="0"/>
    </xf>
    <xf numFmtId="0" fontId="12" fillId="11" borderId="12" xfId="0" applyFont="1" applyFill="1" applyBorder="1" applyAlignment="1" applyProtection="1">
      <alignment vertical="top" wrapText="1" readingOrder="1"/>
      <protection locked="0"/>
    </xf>
    <xf numFmtId="0" fontId="0" fillId="8" borderId="11" xfId="0" applyFill="1" applyBorder="1" applyAlignment="1" applyProtection="1">
      <alignment vertical="top" wrapText="1"/>
      <protection locked="0"/>
    </xf>
    <xf numFmtId="0" fontId="0" fillId="8" borderId="12" xfId="0" applyFill="1" applyBorder="1" applyAlignment="1" applyProtection="1">
      <alignment vertical="top" wrapText="1"/>
      <protection locked="0"/>
    </xf>
    <xf numFmtId="0" fontId="12" fillId="7" borderId="30" xfId="0" applyFont="1" applyFill="1" applyBorder="1" applyAlignment="1" applyProtection="1">
      <alignment vertical="top" wrapText="1" readingOrder="1"/>
      <protection locked="0"/>
    </xf>
    <xf numFmtId="1" fontId="12" fillId="9" borderId="31" xfId="0" applyNumberFormat="1" applyFont="1" applyFill="1" applyBorder="1" applyAlignment="1" applyProtection="1">
      <alignment horizontal="center" vertical="top" wrapText="1" readingOrder="1"/>
      <protection locked="0"/>
    </xf>
    <xf numFmtId="1" fontId="12" fillId="9" borderId="14" xfId="0" applyNumberFormat="1" applyFont="1" applyFill="1" applyBorder="1" applyAlignment="1" applyProtection="1">
      <alignment horizontal="center" vertical="top" wrapText="1" readingOrder="1"/>
      <protection locked="0"/>
    </xf>
    <xf numFmtId="1" fontId="0" fillId="0" borderId="14" xfId="0" applyNumberFormat="1" applyBorder="1" applyAlignment="1">
      <alignment horizontal="center" vertical="top" wrapText="1" readingOrder="1"/>
    </xf>
    <xf numFmtId="1" fontId="0" fillId="0" borderId="32" xfId="0" applyNumberFormat="1" applyBorder="1" applyAlignment="1">
      <alignment horizontal="center" vertical="top" wrapText="1" readingOrder="1"/>
    </xf>
    <xf numFmtId="1" fontId="10" fillId="9" borderId="4" xfId="0" applyNumberFormat="1" applyFont="1" applyFill="1" applyBorder="1" applyAlignment="1" applyProtection="1">
      <alignment horizontal="center" vertical="top" wrapText="1" readingOrder="1"/>
      <protection locked="0"/>
    </xf>
    <xf numFmtId="0" fontId="3" fillId="0" borderId="17" xfId="0" applyFont="1" applyBorder="1" applyAlignment="1">
      <alignment horizontal="center" vertical="top" wrapText="1" readingOrder="1"/>
    </xf>
    <xf numFmtId="0" fontId="3" fillId="0" borderId="8" xfId="0" applyFont="1" applyBorder="1" applyAlignment="1">
      <alignment horizontal="center" vertical="top" wrapText="1" readingOrder="1"/>
    </xf>
    <xf numFmtId="1" fontId="5" fillId="13" borderId="4" xfId="0" applyNumberFormat="1" applyFont="1" applyFill="1" applyBorder="1" applyAlignment="1">
      <alignment horizontal="center" vertical="top" wrapText="1" readingOrder="1"/>
    </xf>
    <xf numFmtId="0" fontId="5" fillId="13" borderId="17" xfId="0" applyFont="1" applyFill="1" applyBorder="1" applyAlignment="1">
      <alignment horizontal="center" vertical="top" wrapText="1" readingOrder="1"/>
    </xf>
    <xf numFmtId="0" fontId="5" fillId="13" borderId="8" xfId="0" applyFont="1" applyFill="1" applyBorder="1" applyAlignment="1">
      <alignment horizontal="center" vertical="top" wrapText="1" readingOrder="1"/>
    </xf>
    <xf numFmtId="1" fontId="12" fillId="9" borderId="4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>
      <alignment horizontal="center" vertical="top" wrapText="1" readingOrder="1"/>
    </xf>
    <xf numFmtId="0" fontId="0" fillId="0" borderId="8" xfId="0" applyBorder="1" applyAlignment="1">
      <alignment horizontal="center" vertical="top" wrapText="1" readingOrder="1"/>
    </xf>
    <xf numFmtId="0" fontId="1" fillId="0" borderId="11" xfId="0" applyFont="1" applyBorder="1" applyAlignment="1">
      <alignment vertical="top" wrapText="1" readingOrder="1"/>
    </xf>
    <xf numFmtId="0" fontId="1" fillId="0" borderId="12" xfId="0" applyFont="1" applyBorder="1" applyAlignment="1">
      <alignment vertical="top" wrapText="1" readingOrder="1"/>
    </xf>
    <xf numFmtId="0" fontId="10" fillId="10" borderId="28" xfId="0" applyFont="1" applyFill="1" applyBorder="1" applyAlignment="1" applyProtection="1">
      <alignment horizontal="center" vertical="center" wrapText="1" readingOrder="1"/>
      <protection locked="0"/>
    </xf>
    <xf numFmtId="0" fontId="10" fillId="10" borderId="25" xfId="0" applyFont="1" applyFill="1" applyBorder="1" applyAlignment="1" applyProtection="1">
      <alignment horizontal="center" vertical="center" wrapText="1" readingOrder="1"/>
      <protection locked="0"/>
    </xf>
    <xf numFmtId="0" fontId="10" fillId="10" borderId="29" xfId="0" applyFont="1" applyFill="1" applyBorder="1" applyAlignment="1" applyProtection="1">
      <alignment horizontal="center" vertical="center" wrapText="1" readingOrder="1"/>
      <protection locked="0"/>
    </xf>
    <xf numFmtId="0" fontId="3" fillId="4" borderId="0" xfId="0" applyFont="1" applyFill="1" applyAlignment="1" applyProtection="1">
      <alignment horizontal="center" vertical="top" wrapText="1" readingOrder="1"/>
      <protection locked="0"/>
    </xf>
    <xf numFmtId="0" fontId="0" fillId="0" borderId="11" xfId="0" applyBorder="1" applyAlignment="1">
      <alignment vertical="top" wrapText="1" readingOrder="1"/>
    </xf>
    <xf numFmtId="0" fontId="0" fillId="0" borderId="12" xfId="0" applyBorder="1" applyAlignment="1">
      <alignment vertical="top" wrapText="1" readingOrder="1"/>
    </xf>
    <xf numFmtId="0" fontId="10" fillId="8" borderId="23" xfId="0" applyFont="1" applyFill="1" applyBorder="1" applyAlignment="1" applyProtection="1">
      <alignment horizontal="right" vertical="top" wrapText="1" readingOrder="1"/>
      <protection locked="0"/>
    </xf>
    <xf numFmtId="0" fontId="10" fillId="8" borderId="21" xfId="0" applyFont="1" applyFill="1" applyBorder="1" applyAlignment="1" applyProtection="1">
      <alignment horizontal="right" vertical="top" wrapText="1" readingOrder="1"/>
      <protection locked="0"/>
    </xf>
    <xf numFmtId="0" fontId="10" fillId="8" borderId="3" xfId="0" applyFont="1" applyFill="1" applyBorder="1" applyAlignment="1" applyProtection="1">
      <alignment horizontal="right" vertical="top" wrapText="1" readingOrder="1"/>
      <protection locked="0"/>
    </xf>
    <xf numFmtId="0" fontId="10" fillId="0" borderId="10" xfId="0" applyFont="1" applyBorder="1" applyAlignment="1" applyProtection="1">
      <alignment horizontal="right" vertical="top" wrapText="1" readingOrder="1"/>
      <protection locked="0"/>
    </xf>
    <xf numFmtId="0" fontId="10" fillId="0" borderId="11" xfId="0" applyFont="1" applyBorder="1" applyAlignment="1" applyProtection="1">
      <alignment horizontal="right" vertical="top" wrapText="1" readingOrder="1"/>
      <protection locked="0"/>
    </xf>
    <xf numFmtId="0" fontId="10" fillId="0" borderId="12" xfId="0" applyFont="1" applyBorder="1" applyAlignment="1" applyProtection="1">
      <alignment horizontal="right" vertical="top" wrapText="1" readingOrder="1"/>
      <protection locked="0"/>
    </xf>
    <xf numFmtId="0" fontId="0" fillId="8" borderId="11" xfId="0" applyFill="1" applyBorder="1" applyAlignment="1">
      <alignment vertical="top" wrapText="1"/>
    </xf>
    <xf numFmtId="0" fontId="0" fillId="8" borderId="12" xfId="0" applyFill="1" applyBorder="1" applyAlignment="1">
      <alignment vertical="top" wrapText="1"/>
    </xf>
    <xf numFmtId="0" fontId="12" fillId="7" borderId="10" xfId="0" applyNumberFormat="1" applyFont="1" applyFill="1" applyBorder="1" applyAlignment="1" applyProtection="1">
      <alignment vertical="top" wrapText="1" readingOrder="1"/>
      <protection locked="0"/>
    </xf>
    <xf numFmtId="0" fontId="12" fillId="7" borderId="11" xfId="0" applyNumberFormat="1" applyFont="1" applyFill="1" applyBorder="1" applyAlignment="1" applyProtection="1">
      <alignment vertical="top" wrapText="1" readingOrder="1"/>
      <protection locked="0"/>
    </xf>
    <xf numFmtId="0" fontId="12" fillId="7" borderId="27" xfId="0" applyNumberFormat="1" applyFont="1" applyFill="1" applyBorder="1" applyAlignment="1" applyProtection="1">
      <alignment vertical="top" wrapText="1" readingOrder="1"/>
      <protection locked="0"/>
    </xf>
    <xf numFmtId="0" fontId="13" fillId="0" borderId="11" xfId="0" applyFont="1" applyBorder="1" applyAlignment="1">
      <alignment vertical="top" wrapText="1" readingOrder="1"/>
    </xf>
    <xf numFmtId="0" fontId="13" fillId="0" borderId="12" xfId="0" applyFont="1" applyBorder="1" applyAlignment="1">
      <alignment vertical="top" wrapText="1" readingOrder="1"/>
    </xf>
    <xf numFmtId="0" fontId="10" fillId="7" borderId="10" xfId="0" applyFont="1" applyFill="1" applyBorder="1" applyAlignment="1" applyProtection="1">
      <alignment horizontal="left" vertical="top" wrapText="1" readingOrder="1"/>
      <protection locked="0"/>
    </xf>
    <xf numFmtId="0" fontId="10" fillId="7" borderId="11" xfId="0" applyFont="1" applyFill="1" applyBorder="1" applyAlignment="1" applyProtection="1">
      <alignment horizontal="left" vertical="top" wrapText="1" readingOrder="1"/>
      <protection locked="0"/>
    </xf>
    <xf numFmtId="0" fontId="10" fillId="7" borderId="12" xfId="0" applyFont="1" applyFill="1" applyBorder="1" applyAlignment="1" applyProtection="1">
      <alignment horizontal="left" vertical="top" wrapText="1" readingOrder="1"/>
      <protection locked="0"/>
    </xf>
    <xf numFmtId="0" fontId="12" fillId="6" borderId="10" xfId="0" applyFont="1" applyFill="1" applyBorder="1" applyAlignment="1" applyProtection="1">
      <alignment vertical="top" wrapText="1" readingOrder="1"/>
      <protection locked="0"/>
    </xf>
    <xf numFmtId="0" fontId="12" fillId="6" borderId="11" xfId="0" applyFont="1" applyFill="1" applyBorder="1" applyAlignment="1" applyProtection="1">
      <alignment vertical="top" wrapText="1" readingOrder="1"/>
      <protection locked="0"/>
    </xf>
    <xf numFmtId="0" fontId="12" fillId="6" borderId="12" xfId="0" applyFont="1" applyFill="1" applyBorder="1" applyAlignment="1" applyProtection="1">
      <alignment vertical="top" wrapText="1" readingOrder="1"/>
      <protection locked="0"/>
    </xf>
    <xf numFmtId="2" fontId="6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2" fontId="6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2" fontId="6" fillId="7" borderId="26" xfId="0" applyNumberFormat="1" applyFont="1" applyFill="1" applyBorder="1" applyAlignment="1" applyProtection="1">
      <alignment horizontal="center" vertical="center" wrapText="1" readingOrder="1"/>
      <protection locked="0"/>
    </xf>
    <xf numFmtId="0" fontId="12" fillId="7" borderId="10" xfId="0" applyFont="1" applyFill="1" applyBorder="1" applyAlignment="1" applyProtection="1">
      <alignment horizontal="left" vertical="top" wrapText="1" readingOrder="1"/>
      <protection locked="0"/>
    </xf>
    <xf numFmtId="0" fontId="12" fillId="7" borderId="11" xfId="0" applyFont="1" applyFill="1" applyBorder="1" applyAlignment="1" applyProtection="1">
      <alignment horizontal="left" vertical="top" wrapText="1" readingOrder="1"/>
      <protection locked="0"/>
    </xf>
    <xf numFmtId="0" fontId="12" fillId="7" borderId="12" xfId="0" applyFont="1" applyFill="1" applyBorder="1" applyAlignment="1" applyProtection="1">
      <alignment horizontal="left" vertical="top" wrapText="1" readingOrder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showGridLines="0" topLeftCell="A16" zoomScaleNormal="100" workbookViewId="0">
      <selection activeCell="C47" sqref="C47"/>
    </sheetView>
  </sheetViews>
  <sheetFormatPr defaultRowHeight="12.75" x14ac:dyDescent="0.2"/>
  <cols>
    <col min="1" max="1" width="33.42578125" style="3" customWidth="1"/>
    <col min="2" max="3" width="15.42578125" style="3" bestFit="1" customWidth="1"/>
    <col min="4" max="4" width="15.28515625" style="3" customWidth="1"/>
    <col min="5" max="5" width="13.140625" style="3" customWidth="1"/>
    <col min="6" max="6" width="25.7109375" style="3" customWidth="1"/>
    <col min="7" max="16384" width="9.140625" style="3"/>
  </cols>
  <sheetData>
    <row r="1" spans="1:11" customFormat="1" ht="16.899999999999999" customHeight="1" x14ac:dyDescent="0.2">
      <c r="A1" s="151" t="s">
        <v>272</v>
      </c>
      <c r="B1" s="259"/>
      <c r="C1" s="260"/>
      <c r="D1" s="260"/>
      <c r="E1" s="260"/>
      <c r="F1" s="261"/>
      <c r="G1" s="296"/>
      <c r="H1" s="297"/>
      <c r="I1" s="297"/>
      <c r="J1" s="297"/>
      <c r="K1" s="297"/>
    </row>
    <row r="2" spans="1:11" customFormat="1" ht="16.899999999999999" customHeight="1" x14ac:dyDescent="0.2">
      <c r="A2" s="151" t="s">
        <v>271</v>
      </c>
      <c r="B2" s="298"/>
      <c r="C2" s="299"/>
      <c r="D2" s="299"/>
      <c r="E2" s="299"/>
      <c r="F2" s="300"/>
      <c r="G2" s="296"/>
      <c r="H2" s="297"/>
      <c r="I2" s="297"/>
      <c r="J2" s="297"/>
      <c r="K2" s="297"/>
    </row>
    <row r="3" spans="1:11" customFormat="1" ht="16.899999999999999" customHeight="1" x14ac:dyDescent="0.2">
      <c r="A3" s="151"/>
      <c r="B3" s="113"/>
      <c r="C3" s="113"/>
      <c r="D3" s="113"/>
      <c r="E3" s="113"/>
      <c r="F3" s="113"/>
      <c r="G3" s="156"/>
      <c r="H3" s="156"/>
      <c r="I3" s="156"/>
      <c r="J3" s="156"/>
      <c r="K3" s="156"/>
    </row>
    <row r="4" spans="1:11" x14ac:dyDescent="0.2">
      <c r="A4" s="293" t="s">
        <v>368</v>
      </c>
      <c r="B4" s="293"/>
      <c r="C4" s="293"/>
      <c r="D4" s="293"/>
      <c r="E4" s="293"/>
      <c r="F4" s="293"/>
    </row>
    <row r="5" spans="1:11" x14ac:dyDescent="0.2">
      <c r="A5" s="1"/>
      <c r="B5" s="1"/>
      <c r="C5" s="1"/>
      <c r="D5" s="1"/>
      <c r="E5" s="1"/>
      <c r="F5" s="1"/>
    </row>
    <row r="6" spans="1:11" x14ac:dyDescent="0.2">
      <c r="A6" s="1" t="s">
        <v>294</v>
      </c>
    </row>
    <row r="7" spans="1:11" s="1" customFormat="1" ht="27.2" customHeight="1" x14ac:dyDescent="0.2">
      <c r="A7" s="301" t="s">
        <v>143</v>
      </c>
      <c r="B7" s="301"/>
      <c r="C7" s="301"/>
      <c r="D7" s="301"/>
      <c r="E7" s="301"/>
      <c r="F7" s="301"/>
    </row>
    <row r="8" spans="1:11" s="1" customFormat="1" ht="17.100000000000001" customHeight="1" x14ac:dyDescent="0.2">
      <c r="A8" s="302" t="s">
        <v>369</v>
      </c>
      <c r="B8" s="302"/>
      <c r="C8" s="302"/>
      <c r="D8" s="302"/>
    </row>
    <row r="9" spans="1:11" s="111" customFormat="1" ht="38.25" x14ac:dyDescent="0.2">
      <c r="A9" s="108" t="s">
        <v>144</v>
      </c>
      <c r="B9" s="108" t="s">
        <v>371</v>
      </c>
      <c r="C9" s="108" t="s">
        <v>333</v>
      </c>
      <c r="D9" s="108" t="s">
        <v>373</v>
      </c>
      <c r="E9" s="109" t="s">
        <v>47</v>
      </c>
      <c r="F9" s="110" t="s">
        <v>47</v>
      </c>
    </row>
    <row r="10" spans="1:11" s="2" customFormat="1" ht="12" x14ac:dyDescent="0.2">
      <c r="A10" s="16">
        <v>1</v>
      </c>
      <c r="B10" s="19">
        <v>2</v>
      </c>
      <c r="C10" s="20">
        <v>3</v>
      </c>
      <c r="D10" s="20">
        <v>4</v>
      </c>
      <c r="E10" s="21" t="s">
        <v>292</v>
      </c>
      <c r="F10" s="22" t="s">
        <v>293</v>
      </c>
    </row>
    <row r="11" spans="1:11" x14ac:dyDescent="0.2">
      <c r="A11" s="6" t="s">
        <v>145</v>
      </c>
      <c r="B11" s="7">
        <v>901702.73</v>
      </c>
      <c r="C11" s="7">
        <v>985631.64</v>
      </c>
      <c r="D11" s="7">
        <v>963849.54</v>
      </c>
      <c r="E11" s="17">
        <f t="shared" ref="E11:E17" si="0">D11/B11*100</f>
        <v>106.89216167727473</v>
      </c>
      <c r="F11" s="18">
        <f>D11/C11*100</f>
        <v>97.790036448099414</v>
      </c>
    </row>
    <row r="12" spans="1:11" ht="25.5" x14ac:dyDescent="0.2">
      <c r="A12" s="6" t="s">
        <v>146</v>
      </c>
      <c r="B12" s="7">
        <v>101.92</v>
      </c>
      <c r="C12" s="7">
        <v>0</v>
      </c>
      <c r="D12" s="7">
        <v>0</v>
      </c>
      <c r="E12" s="17">
        <f t="shared" si="0"/>
        <v>0</v>
      </c>
      <c r="F12" s="190" t="s">
        <v>189</v>
      </c>
    </row>
    <row r="13" spans="1:11" x14ac:dyDescent="0.2">
      <c r="A13" s="262" t="s">
        <v>147</v>
      </c>
      <c r="B13" s="7">
        <f>SUM(B11:B12)</f>
        <v>901804.65</v>
      </c>
      <c r="C13" s="7">
        <f>SUM(C11:C12)</f>
        <v>985631.64</v>
      </c>
      <c r="D13" s="7">
        <f>SUM(D11:D12)</f>
        <v>963849.54</v>
      </c>
      <c r="E13" s="17">
        <f t="shared" si="0"/>
        <v>106.88008095766639</v>
      </c>
      <c r="F13" s="18">
        <f>D13/C13*100</f>
        <v>97.790036448099414</v>
      </c>
    </row>
    <row r="14" spans="1:11" x14ac:dyDescent="0.2">
      <c r="A14" s="6" t="s">
        <v>148</v>
      </c>
      <c r="B14" s="7">
        <v>880836.76</v>
      </c>
      <c r="C14" s="7">
        <v>960446.92</v>
      </c>
      <c r="D14" s="7">
        <v>931166.47</v>
      </c>
      <c r="E14" s="17">
        <f t="shared" si="0"/>
        <v>105.71385213305584</v>
      </c>
      <c r="F14" s="18">
        <f>D14/C14*100</f>
        <v>96.95137238817945</v>
      </c>
    </row>
    <row r="15" spans="1:11" ht="25.5" x14ac:dyDescent="0.2">
      <c r="A15" s="6" t="s">
        <v>149</v>
      </c>
      <c r="B15" s="7">
        <v>21440.39</v>
      </c>
      <c r="C15" s="7">
        <v>43513.08</v>
      </c>
      <c r="D15" s="7">
        <v>38107.39</v>
      </c>
      <c r="E15" s="17">
        <f t="shared" si="0"/>
        <v>177.7364590849327</v>
      </c>
      <c r="F15" s="18">
        <f>D15/C15*100</f>
        <v>87.576861945879259</v>
      </c>
    </row>
    <row r="16" spans="1:11" x14ac:dyDescent="0.2">
      <c r="A16" s="262" t="s">
        <v>108</v>
      </c>
      <c r="B16" s="7">
        <f>SUM(B14:B15)</f>
        <v>902277.15</v>
      </c>
      <c r="C16" s="7">
        <f>SUM(C14:C15)</f>
        <v>1003960</v>
      </c>
      <c r="D16" s="7">
        <f>SUM(D14:D15)</f>
        <v>969273.86</v>
      </c>
      <c r="E16" s="17">
        <f t="shared" si="0"/>
        <v>107.42529166343179</v>
      </c>
      <c r="F16" s="18">
        <f>D16/C16*100</f>
        <v>96.545067532571011</v>
      </c>
    </row>
    <row r="17" spans="1:6" x14ac:dyDescent="0.2">
      <c r="A17" s="262" t="s">
        <v>374</v>
      </c>
      <c r="B17" s="7">
        <f>B13-B16</f>
        <v>-472.5</v>
      </c>
      <c r="C17" s="7">
        <f>C13-C16</f>
        <v>-18328.359999999986</v>
      </c>
      <c r="D17" s="7">
        <f>D13-D16</f>
        <v>-5424.3199999999488</v>
      </c>
      <c r="E17" s="17">
        <f t="shared" si="0"/>
        <v>1148.0042328042221</v>
      </c>
      <c r="F17" s="18">
        <f>D17/C17*100</f>
        <v>29.59522837831619</v>
      </c>
    </row>
    <row r="18" spans="1:6" ht="409.6" hidden="1" customHeight="1" x14ac:dyDescent="0.2"/>
    <row r="19" spans="1:6" ht="16.350000000000001" customHeight="1" x14ac:dyDescent="0.2"/>
    <row r="20" spans="1:6" s="1" customFormat="1" ht="17.100000000000001" customHeight="1" x14ac:dyDescent="0.2">
      <c r="A20" s="292" t="s">
        <v>370</v>
      </c>
      <c r="B20" s="292"/>
      <c r="C20" s="293"/>
      <c r="D20" s="293"/>
    </row>
    <row r="21" spans="1:6" s="111" customFormat="1" ht="38.25" x14ac:dyDescent="0.2">
      <c r="A21" s="108" t="s">
        <v>144</v>
      </c>
      <c r="B21" s="108" t="s">
        <v>372</v>
      </c>
      <c r="C21" s="108" t="s">
        <v>333</v>
      </c>
      <c r="D21" s="108" t="s">
        <v>375</v>
      </c>
      <c r="E21" s="109" t="s">
        <v>47</v>
      </c>
      <c r="F21" s="110" t="s">
        <v>47</v>
      </c>
    </row>
    <row r="22" spans="1:6" s="2" customFormat="1" ht="12" x14ac:dyDescent="0.2">
      <c r="A22" s="16">
        <v>1</v>
      </c>
      <c r="B22" s="19">
        <v>2</v>
      </c>
      <c r="C22" s="20">
        <v>3</v>
      </c>
      <c r="D22" s="20">
        <v>4</v>
      </c>
      <c r="E22" s="21" t="s">
        <v>292</v>
      </c>
      <c r="F22" s="22" t="s">
        <v>293</v>
      </c>
    </row>
    <row r="23" spans="1:6" ht="25.5" x14ac:dyDescent="0.2">
      <c r="A23" s="6" t="s">
        <v>150</v>
      </c>
      <c r="B23" s="7"/>
      <c r="C23" s="7"/>
      <c r="D23" s="7"/>
      <c r="E23" s="190" t="s">
        <v>189</v>
      </c>
      <c r="F23" s="190" t="s">
        <v>189</v>
      </c>
    </row>
    <row r="24" spans="1:6" ht="25.5" x14ac:dyDescent="0.2">
      <c r="A24" s="6" t="s">
        <v>151</v>
      </c>
      <c r="B24" s="7"/>
      <c r="C24" s="7"/>
      <c r="D24" s="7"/>
      <c r="E24" s="190" t="s">
        <v>189</v>
      </c>
      <c r="F24" s="190" t="s">
        <v>189</v>
      </c>
    </row>
    <row r="25" spans="1:6" x14ac:dyDescent="0.2">
      <c r="A25" s="262" t="s">
        <v>152</v>
      </c>
      <c r="B25" s="7">
        <v>0</v>
      </c>
      <c r="C25" s="7">
        <f>C23-C24</f>
        <v>0</v>
      </c>
      <c r="D25" s="7">
        <f>D23-D24</f>
        <v>0</v>
      </c>
      <c r="E25" s="190" t="s">
        <v>189</v>
      </c>
      <c r="F25" s="190" t="s">
        <v>189</v>
      </c>
    </row>
    <row r="26" spans="1:6" x14ac:dyDescent="0.2">
      <c r="A26" s="263"/>
      <c r="B26" s="13"/>
      <c r="C26" s="13"/>
      <c r="D26" s="13"/>
      <c r="E26" s="264"/>
      <c r="F26" s="264"/>
    </row>
    <row r="27" spans="1:6" s="1" customFormat="1" ht="18" customHeight="1" x14ac:dyDescent="0.2">
      <c r="A27" s="294" t="s">
        <v>161</v>
      </c>
      <c r="B27" s="294"/>
      <c r="C27" s="294"/>
      <c r="D27" s="10"/>
    </row>
    <row r="28" spans="1:6" ht="38.25" x14ac:dyDescent="0.2">
      <c r="A28" s="11" t="s">
        <v>162</v>
      </c>
      <c r="B28" s="7">
        <v>31400.85</v>
      </c>
      <c r="C28" s="7">
        <v>30928.36</v>
      </c>
      <c r="D28" s="7">
        <v>30928.35</v>
      </c>
      <c r="E28" s="276">
        <f>D28/B28*100</f>
        <v>98.495263663244785</v>
      </c>
      <c r="F28" s="277">
        <f>D28/C28*100</f>
        <v>99.999967667215444</v>
      </c>
    </row>
    <row r="29" spans="1:6" ht="38.25" x14ac:dyDescent="0.2">
      <c r="A29" s="11" t="s">
        <v>163</v>
      </c>
      <c r="B29" s="15">
        <f>B17+B25+B28</f>
        <v>30928.35</v>
      </c>
      <c r="C29" s="15">
        <f>C17+C25+C28</f>
        <v>12600.000000000015</v>
      </c>
      <c r="D29" s="15">
        <v>25491.03</v>
      </c>
      <c r="E29" s="276">
        <f>D29/B29*100</f>
        <v>82.419624713248524</v>
      </c>
      <c r="F29" s="192" t="s">
        <v>189</v>
      </c>
    </row>
    <row r="30" spans="1:6" ht="14.25" customHeight="1" x14ac:dyDescent="0.2"/>
    <row r="31" spans="1:6" s="1" customFormat="1" ht="18" customHeight="1" x14ac:dyDescent="0.2">
      <c r="A31" s="294" t="s">
        <v>164</v>
      </c>
      <c r="B31" s="294"/>
      <c r="C31" s="295"/>
      <c r="D31" s="295"/>
    </row>
    <row r="32" spans="1:6" ht="25.5" x14ac:dyDescent="0.2">
      <c r="A32" s="11" t="s">
        <v>165</v>
      </c>
      <c r="B32" s="12">
        <v>31400.85</v>
      </c>
      <c r="C32" s="190" t="s">
        <v>189</v>
      </c>
      <c r="D32" s="12">
        <v>30928.35</v>
      </c>
      <c r="E32" s="276">
        <f>D32/B32*100</f>
        <v>98.495263663244785</v>
      </c>
      <c r="F32" s="190" t="s">
        <v>189</v>
      </c>
    </row>
    <row r="33" spans="1:6" x14ac:dyDescent="0.2">
      <c r="A33" s="278"/>
      <c r="B33" s="279"/>
      <c r="C33" s="279"/>
      <c r="D33" s="279"/>
    </row>
    <row r="34" spans="1:6" s="1" customFormat="1" ht="17.100000000000001" customHeight="1" x14ac:dyDescent="0.2">
      <c r="A34" s="292" t="s">
        <v>153</v>
      </c>
      <c r="B34" s="292"/>
      <c r="C34" s="293"/>
      <c r="D34" s="293"/>
    </row>
    <row r="35" spans="1:6" s="111" customFormat="1" ht="38.25" x14ac:dyDescent="0.2">
      <c r="A35" s="108" t="s">
        <v>144</v>
      </c>
      <c r="B35" s="108" t="s">
        <v>371</v>
      </c>
      <c r="C35" s="108" t="s">
        <v>333</v>
      </c>
      <c r="D35" s="108" t="s">
        <v>373</v>
      </c>
      <c r="E35" s="280" t="s">
        <v>47</v>
      </c>
      <c r="F35" s="281" t="s">
        <v>47</v>
      </c>
    </row>
    <row r="36" spans="1:6" s="2" customFormat="1" ht="12" x14ac:dyDescent="0.2">
      <c r="A36" s="16">
        <v>1</v>
      </c>
      <c r="B36" s="282">
        <v>2</v>
      </c>
      <c r="C36" s="283">
        <v>3</v>
      </c>
      <c r="D36" s="283">
        <v>4</v>
      </c>
      <c r="E36" s="284" t="s">
        <v>292</v>
      </c>
      <c r="F36" s="285" t="s">
        <v>293</v>
      </c>
    </row>
    <row r="37" spans="1:6" x14ac:dyDescent="0.2">
      <c r="A37" s="6" t="s">
        <v>154</v>
      </c>
      <c r="B37" s="7">
        <f>SUM(B13)</f>
        <v>901804.65</v>
      </c>
      <c r="C37" s="7">
        <f>SUM(C13)</f>
        <v>985631.64</v>
      </c>
      <c r="D37" s="7">
        <f>SUM(D13)</f>
        <v>963849.54</v>
      </c>
      <c r="E37" s="276">
        <f t="shared" ref="E37:E43" si="1">D37/B37*100</f>
        <v>106.88008095766639</v>
      </c>
      <c r="F37" s="277">
        <f t="shared" ref="F37:F43" si="2">D37/C37*100</f>
        <v>97.790036448099414</v>
      </c>
    </row>
    <row r="38" spans="1:6" x14ac:dyDescent="0.2">
      <c r="A38" s="6" t="s">
        <v>155</v>
      </c>
      <c r="B38" s="7">
        <f>SUM(B28)</f>
        <v>31400.85</v>
      </c>
      <c r="C38" s="7">
        <f>SUM(C28)</f>
        <v>30928.36</v>
      </c>
      <c r="D38" s="7">
        <f>SUM(D28)</f>
        <v>30928.35</v>
      </c>
      <c r="E38" s="276">
        <f t="shared" si="1"/>
        <v>98.495263663244785</v>
      </c>
      <c r="F38" s="277">
        <f t="shared" si="2"/>
        <v>99.999967667215444</v>
      </c>
    </row>
    <row r="39" spans="1:6" ht="25.5" x14ac:dyDescent="0.2">
      <c r="A39" s="6" t="s">
        <v>156</v>
      </c>
      <c r="B39" s="7">
        <f>SUM(B23)</f>
        <v>0</v>
      </c>
      <c r="C39" s="7">
        <f>SUM(C23)</f>
        <v>0</v>
      </c>
      <c r="D39" s="7">
        <f>SUM(D23)</f>
        <v>0</v>
      </c>
      <c r="E39" s="190" t="s">
        <v>189</v>
      </c>
      <c r="F39" s="190" t="s">
        <v>189</v>
      </c>
    </row>
    <row r="40" spans="1:6" ht="25.5" x14ac:dyDescent="0.2">
      <c r="A40" s="6" t="s">
        <v>157</v>
      </c>
      <c r="B40" s="7">
        <f>SUM(B37:B39)</f>
        <v>933205.5</v>
      </c>
      <c r="C40" s="7">
        <f>SUM(C37:C39)</f>
        <v>1016560</v>
      </c>
      <c r="D40" s="7">
        <f>SUM(D37:D39)</f>
        <v>994777.89</v>
      </c>
      <c r="E40" s="276">
        <f t="shared" si="1"/>
        <v>106.59794546860257</v>
      </c>
      <c r="F40" s="277">
        <f t="shared" si="2"/>
        <v>97.857272566302044</v>
      </c>
    </row>
    <row r="41" spans="1:6" x14ac:dyDescent="0.2">
      <c r="A41" s="6" t="s">
        <v>158</v>
      </c>
      <c r="B41" s="7">
        <f>SUM(B16)</f>
        <v>902277.15</v>
      </c>
      <c r="C41" s="7">
        <f>SUM(C16)</f>
        <v>1003960</v>
      </c>
      <c r="D41" s="7">
        <f>SUM(D16)</f>
        <v>969273.86</v>
      </c>
      <c r="E41" s="276">
        <f t="shared" si="1"/>
        <v>107.42529166343179</v>
      </c>
      <c r="F41" s="277">
        <f t="shared" si="2"/>
        <v>96.545067532571011</v>
      </c>
    </row>
    <row r="42" spans="1:6" ht="25.5" x14ac:dyDescent="0.2">
      <c r="A42" s="6" t="s">
        <v>159</v>
      </c>
      <c r="B42" s="7">
        <f>SUM(B24)</f>
        <v>0</v>
      </c>
      <c r="C42" s="7">
        <f>SUM(C24)</f>
        <v>0</v>
      </c>
      <c r="D42" s="7">
        <f>SUM(D24)</f>
        <v>0</v>
      </c>
      <c r="E42" s="190" t="s">
        <v>189</v>
      </c>
      <c r="F42" s="190" t="s">
        <v>189</v>
      </c>
    </row>
    <row r="43" spans="1:6" ht="25.5" x14ac:dyDescent="0.2">
      <c r="A43" s="6" t="s">
        <v>160</v>
      </c>
      <c r="B43" s="7">
        <f>SUM(B41:B42)</f>
        <v>902277.15</v>
      </c>
      <c r="C43" s="7">
        <f>SUM(C41:C42)</f>
        <v>1003960</v>
      </c>
      <c r="D43" s="7">
        <f>SUM(D41:D42)</f>
        <v>969273.86</v>
      </c>
      <c r="E43" s="276">
        <f t="shared" si="1"/>
        <v>107.42529166343179</v>
      </c>
      <c r="F43" s="277">
        <f t="shared" si="2"/>
        <v>96.545067532571011</v>
      </c>
    </row>
    <row r="44" spans="1:6" ht="409.6" hidden="1" customHeight="1" x14ac:dyDescent="0.2"/>
  </sheetData>
  <mergeCells count="10">
    <mergeCell ref="A20:D20"/>
    <mergeCell ref="A27:C27"/>
    <mergeCell ref="A31:D31"/>
    <mergeCell ref="A34:D34"/>
    <mergeCell ref="G1:K1"/>
    <mergeCell ref="B2:F2"/>
    <mergeCell ref="G2:K2"/>
    <mergeCell ref="A4:F4"/>
    <mergeCell ref="A7:F7"/>
    <mergeCell ref="A8:D8"/>
  </mergeCells>
  <pageMargins left="0.59055118110236227" right="0.59055118110236227" top="0.59055118110236227" bottom="0.59055118110236227" header="0.59055118110236227" footer="0.59055118110236227"/>
  <pageSetup paperSize="9" scale="65" orientation="landscape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topLeftCell="A42" zoomScale="73" zoomScaleNormal="89" zoomScaleSheetLayoutView="73" workbookViewId="0">
      <selection activeCell="D54" sqref="D54"/>
    </sheetView>
  </sheetViews>
  <sheetFormatPr defaultRowHeight="30" customHeight="1" x14ac:dyDescent="0.2"/>
  <cols>
    <col min="1" max="1" width="9.28515625" style="76" customWidth="1"/>
    <col min="2" max="2" width="42.28515625" style="23" customWidth="1"/>
    <col min="3" max="5" width="15.42578125" style="53" customWidth="1"/>
    <col min="6" max="7" width="14.28515625" style="26" customWidth="1"/>
    <col min="8" max="10" width="16.5703125" style="23" customWidth="1"/>
    <col min="11" max="14" width="15.140625" style="23" customWidth="1"/>
    <col min="15" max="15" width="16.7109375" style="23" hidden="1" customWidth="1"/>
    <col min="16" max="16" width="16.42578125" style="23" hidden="1" customWidth="1"/>
    <col min="17" max="17" width="12.5703125" style="23" hidden="1" customWidth="1"/>
    <col min="18" max="18" width="15.140625" style="23" customWidth="1"/>
    <col min="19" max="16384" width="9.140625" style="23"/>
  </cols>
  <sheetData>
    <row r="1" spans="1:9" ht="30" customHeight="1" x14ac:dyDescent="0.2">
      <c r="A1" s="303" t="s">
        <v>362</v>
      </c>
      <c r="B1" s="303"/>
      <c r="C1" s="303"/>
      <c r="D1" s="303"/>
      <c r="E1" s="303"/>
      <c r="F1" s="303"/>
      <c r="G1" s="303"/>
      <c r="H1" s="99"/>
      <c r="I1" s="99"/>
    </row>
    <row r="2" spans="1:9" s="31" customFormat="1" ht="42" customHeight="1" x14ac:dyDescent="0.2">
      <c r="A2" s="73" t="s">
        <v>45</v>
      </c>
      <c r="B2" s="28" t="s">
        <v>46</v>
      </c>
      <c r="C2" s="29" t="s">
        <v>367</v>
      </c>
      <c r="D2" s="30" t="s">
        <v>332</v>
      </c>
      <c r="E2" s="30" t="s">
        <v>363</v>
      </c>
      <c r="F2" s="4" t="s">
        <v>47</v>
      </c>
      <c r="G2" s="4" t="s">
        <v>47</v>
      </c>
    </row>
    <row r="3" spans="1:9" s="34" customFormat="1" ht="30" customHeight="1" x14ac:dyDescent="0.2">
      <c r="A3" s="306">
        <v>1</v>
      </c>
      <c r="B3" s="307"/>
      <c r="C3" s="100">
        <v>2</v>
      </c>
      <c r="D3" s="71">
        <v>4</v>
      </c>
      <c r="E3" s="71">
        <v>5</v>
      </c>
      <c r="F3" s="5" t="s">
        <v>48</v>
      </c>
      <c r="G3" s="5" t="s">
        <v>49</v>
      </c>
    </row>
    <row r="4" spans="1:9" ht="30" customHeight="1" x14ac:dyDescent="0.2">
      <c r="A4" s="92">
        <v>6</v>
      </c>
      <c r="B4" s="93" t="s">
        <v>180</v>
      </c>
      <c r="C4" s="101">
        <f>SUM(C5,C13,C15,C20,C23,C29)</f>
        <v>901702.73</v>
      </c>
      <c r="D4" s="101">
        <f>SUM(D5,D15,D20,D23,D29)</f>
        <v>985631.64</v>
      </c>
      <c r="E4" s="101">
        <f>SUM(E5,E15,E20,E23,E29,)</f>
        <v>963849.54</v>
      </c>
      <c r="F4" s="90">
        <f>E4/C4*100</f>
        <v>106.89216167727473</v>
      </c>
      <c r="G4" s="90">
        <f>E4/D4*100</f>
        <v>97.790036448099414</v>
      </c>
    </row>
    <row r="5" spans="1:9" ht="30" customHeight="1" x14ac:dyDescent="0.2">
      <c r="A5" s="35">
        <v>63</v>
      </c>
      <c r="B5" s="36" t="s">
        <v>57</v>
      </c>
      <c r="C5" s="55">
        <f>SUM(C6,C8,C11)</f>
        <v>642990.52</v>
      </c>
      <c r="D5" s="55">
        <v>741196.26</v>
      </c>
      <c r="E5" s="55">
        <f>SUM(E6,E8,E11,E13)</f>
        <v>729800.6</v>
      </c>
      <c r="F5" s="9">
        <f>E5/C5*100</f>
        <v>113.50098909700877</v>
      </c>
      <c r="G5" s="9">
        <f>E5/D5*100</f>
        <v>98.462531367872785</v>
      </c>
    </row>
    <row r="6" spans="1:9" s="38" customFormat="1" ht="30" customHeight="1" x14ac:dyDescent="0.2">
      <c r="A6" s="35">
        <v>634</v>
      </c>
      <c r="B6" s="36" t="s">
        <v>58</v>
      </c>
      <c r="C6" s="55">
        <f>C7</f>
        <v>0</v>
      </c>
      <c r="D6" s="55"/>
      <c r="E6" s="55">
        <f>E7</f>
        <v>0</v>
      </c>
      <c r="F6" s="190"/>
      <c r="G6" s="190"/>
    </row>
    <row r="7" spans="1:9" ht="30" customHeight="1" x14ac:dyDescent="0.2">
      <c r="A7" s="39">
        <v>6341</v>
      </c>
      <c r="B7" s="40" t="s">
        <v>138</v>
      </c>
      <c r="C7" s="56">
        <v>0</v>
      </c>
      <c r="D7" s="56"/>
      <c r="E7" s="56">
        <v>0</v>
      </c>
      <c r="F7" s="190"/>
      <c r="G7" s="14"/>
    </row>
    <row r="8" spans="1:9" s="38" customFormat="1" ht="30" customHeight="1" x14ac:dyDescent="0.2">
      <c r="A8" s="35">
        <v>636</v>
      </c>
      <c r="B8" s="36" t="s">
        <v>59</v>
      </c>
      <c r="C8" s="55">
        <f>SUM(C9:C10)</f>
        <v>634743.27</v>
      </c>
      <c r="D8" s="55"/>
      <c r="E8" s="55">
        <f>SUM(E9:E10)</f>
        <v>728824.72</v>
      </c>
      <c r="F8" s="9"/>
      <c r="G8" s="9"/>
    </row>
    <row r="9" spans="1:9" ht="30" customHeight="1" x14ac:dyDescent="0.2">
      <c r="A9" s="39">
        <v>6361</v>
      </c>
      <c r="B9" s="40" t="s">
        <v>120</v>
      </c>
      <c r="C9" s="56">
        <v>629513.99</v>
      </c>
      <c r="D9" s="56"/>
      <c r="E9" s="56">
        <v>716178.72</v>
      </c>
      <c r="F9" s="9"/>
      <c r="G9" s="9"/>
    </row>
    <row r="10" spans="1:9" ht="30" customHeight="1" x14ac:dyDescent="0.2">
      <c r="A10" s="39">
        <v>6362</v>
      </c>
      <c r="B10" s="40" t="s">
        <v>121</v>
      </c>
      <c r="C10" s="56">
        <v>5229.28</v>
      </c>
      <c r="D10" s="56"/>
      <c r="E10" s="56">
        <v>12646</v>
      </c>
      <c r="F10" s="190"/>
      <c r="G10" s="9"/>
    </row>
    <row r="11" spans="1:9" s="38" customFormat="1" ht="30" customHeight="1" x14ac:dyDescent="0.2">
      <c r="A11" s="35">
        <v>638</v>
      </c>
      <c r="B11" s="36" t="s">
        <v>122</v>
      </c>
      <c r="C11" s="55">
        <f>C12</f>
        <v>8247.25</v>
      </c>
      <c r="D11" s="55"/>
      <c r="E11" s="55">
        <f>E12</f>
        <v>975.88</v>
      </c>
      <c r="F11" s="190"/>
      <c r="G11" s="9"/>
    </row>
    <row r="12" spans="1:9" ht="30" customHeight="1" x14ac:dyDescent="0.2">
      <c r="A12" s="39">
        <v>6381</v>
      </c>
      <c r="B12" s="40" t="s">
        <v>123</v>
      </c>
      <c r="C12" s="56">
        <v>8247.25</v>
      </c>
      <c r="D12" s="56"/>
      <c r="E12" s="56">
        <v>975.88</v>
      </c>
      <c r="F12" s="190"/>
      <c r="G12" s="9"/>
    </row>
    <row r="13" spans="1:9" ht="30" customHeight="1" x14ac:dyDescent="0.2">
      <c r="A13" s="35">
        <v>639</v>
      </c>
      <c r="B13" s="36" t="s">
        <v>276</v>
      </c>
      <c r="C13" s="55">
        <f>C14</f>
        <v>468.37</v>
      </c>
      <c r="D13" s="55"/>
      <c r="E13" s="55">
        <f>E14</f>
        <v>0</v>
      </c>
      <c r="F13" s="9"/>
      <c r="G13" s="190"/>
    </row>
    <row r="14" spans="1:9" ht="30" customHeight="1" x14ac:dyDescent="0.2">
      <c r="A14" s="39">
        <v>6391</v>
      </c>
      <c r="B14" s="40" t="s">
        <v>277</v>
      </c>
      <c r="C14" s="56">
        <v>468.37</v>
      </c>
      <c r="D14" s="56"/>
      <c r="E14" s="56">
        <v>0</v>
      </c>
      <c r="F14" s="9"/>
      <c r="G14" s="9"/>
    </row>
    <row r="15" spans="1:9" ht="30" customHeight="1" x14ac:dyDescent="0.2">
      <c r="A15" s="35">
        <v>64</v>
      </c>
      <c r="B15" s="36" t="s">
        <v>125</v>
      </c>
      <c r="C15" s="55">
        <v>0.19</v>
      </c>
      <c r="D15" s="55">
        <v>1</v>
      </c>
      <c r="E15" s="55">
        <f>SUM(E16,E18)</f>
        <v>0.06</v>
      </c>
      <c r="F15" s="9">
        <f>E15/C15*100</f>
        <v>31.578947368421051</v>
      </c>
      <c r="G15" s="9">
        <f>E15/D15*100</f>
        <v>6</v>
      </c>
    </row>
    <row r="16" spans="1:9" s="38" customFormat="1" ht="30" customHeight="1" x14ac:dyDescent="0.2">
      <c r="A16" s="35">
        <v>641</v>
      </c>
      <c r="B16" s="36" t="s">
        <v>126</v>
      </c>
      <c r="C16" s="55">
        <f>C17</f>
        <v>0.19</v>
      </c>
      <c r="D16" s="55"/>
      <c r="E16" s="55">
        <f>E17</f>
        <v>0.06</v>
      </c>
      <c r="F16" s="9"/>
      <c r="G16" s="9"/>
    </row>
    <row r="17" spans="1:16" ht="30" customHeight="1" x14ac:dyDescent="0.2">
      <c r="A17" s="39">
        <v>6413</v>
      </c>
      <c r="B17" s="40" t="s">
        <v>139</v>
      </c>
      <c r="C17" s="56">
        <v>0.19</v>
      </c>
      <c r="D17" s="56"/>
      <c r="E17" s="56">
        <v>0.06</v>
      </c>
      <c r="F17" s="9"/>
      <c r="G17" s="14"/>
    </row>
    <row r="18" spans="1:16" s="38" customFormat="1" ht="30" customHeight="1" x14ac:dyDescent="0.2">
      <c r="A18" s="35">
        <v>642</v>
      </c>
      <c r="B18" s="36" t="s">
        <v>127</v>
      </c>
      <c r="C18" s="55">
        <f>C19</f>
        <v>0</v>
      </c>
      <c r="D18" s="55"/>
      <c r="E18" s="55">
        <f>E19</f>
        <v>0</v>
      </c>
      <c r="F18" s="190"/>
      <c r="G18" s="190"/>
    </row>
    <row r="19" spans="1:16" ht="30" customHeight="1" x14ac:dyDescent="0.2">
      <c r="A19" s="39">
        <v>6422</v>
      </c>
      <c r="B19" s="40" t="s">
        <v>140</v>
      </c>
      <c r="C19" s="56">
        <v>0</v>
      </c>
      <c r="D19" s="56"/>
      <c r="E19" s="56">
        <v>0</v>
      </c>
      <c r="F19" s="190"/>
      <c r="G19" s="14"/>
    </row>
    <row r="20" spans="1:16" s="38" customFormat="1" ht="30" customHeight="1" x14ac:dyDescent="0.2">
      <c r="A20" s="35">
        <v>65</v>
      </c>
      <c r="B20" s="36" t="s">
        <v>128</v>
      </c>
      <c r="C20" s="55">
        <f>C21</f>
        <v>6099.12</v>
      </c>
      <c r="D20" s="55">
        <v>6895</v>
      </c>
      <c r="E20" s="55">
        <f>E21</f>
        <v>5564.6</v>
      </c>
      <c r="F20" s="9">
        <f>E20/C20*100</f>
        <v>91.236112750691916</v>
      </c>
      <c r="G20" s="9">
        <f>E20/D20*100</f>
        <v>80.704858593183474</v>
      </c>
    </row>
    <row r="21" spans="1:16" s="44" customFormat="1" ht="30" customHeight="1" x14ac:dyDescent="0.2">
      <c r="A21" s="35">
        <v>652</v>
      </c>
      <c r="B21" s="36" t="s">
        <v>55</v>
      </c>
      <c r="C21" s="55">
        <f>C22</f>
        <v>6099.12</v>
      </c>
      <c r="D21" s="55"/>
      <c r="E21" s="55">
        <f>E22</f>
        <v>5564.6</v>
      </c>
      <c r="F21" s="9"/>
      <c r="G21" s="9"/>
      <c r="H21" s="42"/>
      <c r="I21" s="42"/>
      <c r="J21" s="42"/>
      <c r="K21" s="42"/>
      <c r="L21" s="42"/>
      <c r="M21" s="43"/>
      <c r="N21" s="43"/>
      <c r="O21" s="43"/>
      <c r="P21" s="43"/>
    </row>
    <row r="22" spans="1:16" s="38" customFormat="1" ht="30" customHeight="1" x14ac:dyDescent="0.2">
      <c r="A22" s="39">
        <v>6526</v>
      </c>
      <c r="B22" s="40" t="s">
        <v>56</v>
      </c>
      <c r="C22" s="56">
        <v>6099.12</v>
      </c>
      <c r="D22" s="56"/>
      <c r="E22" s="56">
        <v>5564.6</v>
      </c>
      <c r="F22" s="9"/>
      <c r="G22" s="9"/>
      <c r="H22" s="45"/>
      <c r="I22" s="45"/>
      <c r="J22" s="45"/>
      <c r="K22" s="45"/>
      <c r="L22" s="45"/>
      <c r="M22" s="45"/>
      <c r="N22" s="45"/>
      <c r="O22" s="46"/>
      <c r="P22" s="46"/>
    </row>
    <row r="23" spans="1:16" ht="30" customHeight="1" x14ac:dyDescent="0.2">
      <c r="A23" s="35">
        <v>66</v>
      </c>
      <c r="B23" s="36" t="s">
        <v>53</v>
      </c>
      <c r="C23" s="55">
        <f>SUM(C24,C26)</f>
        <v>103493.84</v>
      </c>
      <c r="D23" s="55">
        <v>120698.79</v>
      </c>
      <c r="E23" s="55">
        <f>SUM(E24,E26)</f>
        <v>113995.86</v>
      </c>
      <c r="F23" s="9">
        <f>E23/C23*100</f>
        <v>110.14748317387779</v>
      </c>
      <c r="G23" s="9">
        <f>E23/D23*100</f>
        <v>94.446564045919601</v>
      </c>
    </row>
    <row r="24" spans="1:16" s="38" customFormat="1" ht="30" customHeight="1" x14ac:dyDescent="0.2">
      <c r="A24" s="35">
        <v>661</v>
      </c>
      <c r="B24" s="36" t="s">
        <v>130</v>
      </c>
      <c r="C24" s="55">
        <f>C25</f>
        <v>98954.19</v>
      </c>
      <c r="D24" s="55"/>
      <c r="E24" s="55">
        <f>E25</f>
        <v>108878.36</v>
      </c>
      <c r="F24" s="9"/>
      <c r="G24" s="9"/>
    </row>
    <row r="25" spans="1:16" ht="30" customHeight="1" x14ac:dyDescent="0.2">
      <c r="A25" s="39">
        <v>6615</v>
      </c>
      <c r="B25" s="40" t="s">
        <v>129</v>
      </c>
      <c r="C25" s="56">
        <v>98954.19</v>
      </c>
      <c r="D25" s="56"/>
      <c r="E25" s="56">
        <v>108878.36</v>
      </c>
      <c r="F25" s="9"/>
      <c r="G25" s="9"/>
    </row>
    <row r="26" spans="1:16" s="38" customFormat="1" ht="30" customHeight="1" x14ac:dyDescent="0.2">
      <c r="A26" s="35">
        <v>663</v>
      </c>
      <c r="B26" s="36" t="s">
        <v>54</v>
      </c>
      <c r="C26" s="55">
        <f>C28+C27</f>
        <v>4539.6499999999996</v>
      </c>
      <c r="D26" s="55"/>
      <c r="E26" s="55">
        <f>E28+E27</f>
        <v>5117.5</v>
      </c>
      <c r="F26" s="9"/>
      <c r="G26" s="9"/>
    </row>
    <row r="27" spans="1:16" s="38" customFormat="1" ht="30" customHeight="1" x14ac:dyDescent="0.2">
      <c r="A27" s="39">
        <v>6631</v>
      </c>
      <c r="B27" s="40" t="s">
        <v>131</v>
      </c>
      <c r="C27" s="56">
        <v>3079.7</v>
      </c>
      <c r="D27" s="56"/>
      <c r="E27" s="56">
        <v>5117.5</v>
      </c>
      <c r="F27" s="9"/>
      <c r="G27" s="9"/>
    </row>
    <row r="28" spans="1:16" ht="30" customHeight="1" x14ac:dyDescent="0.2">
      <c r="A28" s="39">
        <v>6632</v>
      </c>
      <c r="B28" s="40" t="s">
        <v>186</v>
      </c>
      <c r="C28" s="56">
        <v>1459.95</v>
      </c>
      <c r="D28" s="56"/>
      <c r="E28" s="56">
        <v>0</v>
      </c>
      <c r="F28" s="190"/>
      <c r="G28" s="9"/>
    </row>
    <row r="29" spans="1:16" ht="30" customHeight="1" x14ac:dyDescent="0.2">
      <c r="A29" s="35">
        <v>67</v>
      </c>
      <c r="B29" s="36" t="s">
        <v>50</v>
      </c>
      <c r="C29" s="55">
        <f>C30</f>
        <v>148650.69</v>
      </c>
      <c r="D29" s="55">
        <v>116840.59</v>
      </c>
      <c r="E29" s="55">
        <f>E30</f>
        <v>114488.42</v>
      </c>
      <c r="F29" s="9">
        <f>E29/C29*100</f>
        <v>77.018424872430785</v>
      </c>
      <c r="G29" s="9">
        <f>E29/D29*100</f>
        <v>97.986855424129587</v>
      </c>
    </row>
    <row r="30" spans="1:16" ht="30" customHeight="1" x14ac:dyDescent="0.2">
      <c r="A30" s="35">
        <v>671</v>
      </c>
      <c r="B30" s="36" t="s">
        <v>124</v>
      </c>
      <c r="C30" s="55">
        <f>SUM(C31:C32)</f>
        <v>148650.69</v>
      </c>
      <c r="D30" s="55"/>
      <c r="E30" s="55">
        <f>SUM(E31:E32)</f>
        <v>114488.42</v>
      </c>
      <c r="F30" s="9"/>
      <c r="G30" s="9"/>
    </row>
    <row r="31" spans="1:16" ht="30" customHeight="1" x14ac:dyDescent="0.2">
      <c r="A31" s="39">
        <v>6711</v>
      </c>
      <c r="B31" s="40" t="s">
        <v>51</v>
      </c>
      <c r="C31" s="56">
        <v>148119.79999999999</v>
      </c>
      <c r="D31" s="56"/>
      <c r="E31" s="56">
        <v>99049.26</v>
      </c>
      <c r="F31" s="9"/>
      <c r="G31" s="9"/>
    </row>
    <row r="32" spans="1:16" ht="37.9" customHeight="1" x14ac:dyDescent="0.2">
      <c r="A32" s="39">
        <v>6712</v>
      </c>
      <c r="B32" s="81" t="s">
        <v>52</v>
      </c>
      <c r="C32" s="56">
        <v>530.89</v>
      </c>
      <c r="D32" s="56"/>
      <c r="E32" s="56">
        <v>15439.16</v>
      </c>
      <c r="F32" s="190"/>
      <c r="G32" s="9"/>
      <c r="H32" s="47"/>
    </row>
    <row r="33" spans="1:8" s="38" customFormat="1" ht="30" customHeight="1" x14ac:dyDescent="0.2">
      <c r="A33" s="91">
        <v>7</v>
      </c>
      <c r="B33" s="87" t="s">
        <v>166</v>
      </c>
      <c r="C33" s="102">
        <f>SUM(C34,C36)</f>
        <v>101.92</v>
      </c>
      <c r="D33" s="102">
        <f>SUM(D34,D36)</f>
        <v>0</v>
      </c>
      <c r="E33" s="102">
        <f>SUM(E34,E36)</f>
        <v>0</v>
      </c>
      <c r="F33" s="90">
        <f>E33/C33*100</f>
        <v>0</v>
      </c>
      <c r="G33" s="191" t="s">
        <v>189</v>
      </c>
      <c r="H33" s="47"/>
    </row>
    <row r="34" spans="1:8" s="38" customFormat="1" ht="30" customHeight="1" x14ac:dyDescent="0.2">
      <c r="A34" s="80">
        <v>71</v>
      </c>
      <c r="B34" s="78" t="s">
        <v>167</v>
      </c>
      <c r="C34" s="103">
        <f>C35</f>
        <v>0</v>
      </c>
      <c r="D34" s="103">
        <f>D35</f>
        <v>0</v>
      </c>
      <c r="E34" s="103">
        <f>E35</f>
        <v>0</v>
      </c>
      <c r="F34" s="190" t="s">
        <v>189</v>
      </c>
      <c r="G34" s="190" t="s">
        <v>189</v>
      </c>
      <c r="H34" s="47"/>
    </row>
    <row r="35" spans="1:8" ht="30" customHeight="1" x14ac:dyDescent="0.2">
      <c r="A35" s="79">
        <v>711</v>
      </c>
      <c r="B35" s="77" t="s">
        <v>168</v>
      </c>
      <c r="C35" s="104">
        <v>0</v>
      </c>
      <c r="D35" s="56"/>
      <c r="E35" s="56">
        <v>0</v>
      </c>
      <c r="F35" s="190"/>
      <c r="G35" s="9"/>
      <c r="H35" s="47"/>
    </row>
    <row r="36" spans="1:8" s="38" customFormat="1" ht="30" customHeight="1" x14ac:dyDescent="0.2">
      <c r="A36" s="80">
        <v>72</v>
      </c>
      <c r="B36" s="78" t="s">
        <v>169</v>
      </c>
      <c r="C36" s="103">
        <f>SUM(C37:C39)</f>
        <v>101.92</v>
      </c>
      <c r="D36" s="103">
        <v>0</v>
      </c>
      <c r="E36" s="103">
        <f>SUM(E37:E39)</f>
        <v>0</v>
      </c>
      <c r="F36" s="9">
        <f>E36/C36*100</f>
        <v>0</v>
      </c>
      <c r="G36" s="190" t="s">
        <v>189</v>
      </c>
      <c r="H36" s="47"/>
    </row>
    <row r="37" spans="1:8" ht="30" customHeight="1" x14ac:dyDescent="0.2">
      <c r="A37" s="79">
        <v>721</v>
      </c>
      <c r="B37" s="77" t="s">
        <v>170</v>
      </c>
      <c r="C37" s="56">
        <v>101.92</v>
      </c>
      <c r="D37" s="56">
        <v>0</v>
      </c>
      <c r="E37" s="56">
        <v>0</v>
      </c>
      <c r="F37" s="9"/>
      <c r="G37" s="9"/>
      <c r="H37" s="47"/>
    </row>
    <row r="38" spans="1:8" ht="30" customHeight="1" x14ac:dyDescent="0.2">
      <c r="A38" s="79">
        <v>722</v>
      </c>
      <c r="B38" s="77" t="s">
        <v>171</v>
      </c>
      <c r="C38" s="104">
        <v>0</v>
      </c>
      <c r="D38" s="56"/>
      <c r="E38" s="56"/>
      <c r="F38" s="190"/>
      <c r="G38" s="9"/>
      <c r="H38" s="47"/>
    </row>
    <row r="39" spans="1:8" ht="30" customHeight="1" x14ac:dyDescent="0.2">
      <c r="A39" s="82">
        <v>723</v>
      </c>
      <c r="B39" s="83" t="s">
        <v>172</v>
      </c>
      <c r="C39" s="105">
        <v>0</v>
      </c>
      <c r="D39" s="106"/>
      <c r="E39" s="106"/>
      <c r="F39" s="190"/>
      <c r="G39" s="9"/>
      <c r="H39" s="47"/>
    </row>
    <row r="40" spans="1:8" s="38" customFormat="1" ht="30" customHeight="1" x14ac:dyDescent="0.2">
      <c r="A40" s="86">
        <v>8</v>
      </c>
      <c r="B40" s="87" t="s">
        <v>173</v>
      </c>
      <c r="C40" s="101">
        <f>SUM(C41,C43,C45)</f>
        <v>0</v>
      </c>
      <c r="D40" s="101">
        <f>SUM(D41,D43,D45)</f>
        <v>0</v>
      </c>
      <c r="E40" s="101">
        <f>SUM(E41,E43,E45)</f>
        <v>0</v>
      </c>
      <c r="F40" s="191" t="s">
        <v>189</v>
      </c>
      <c r="G40" s="191" t="s">
        <v>189</v>
      </c>
      <c r="H40" s="47"/>
    </row>
    <row r="41" spans="1:8" s="38" customFormat="1" ht="30" customHeight="1" x14ac:dyDescent="0.2">
      <c r="A41" s="84">
        <v>81</v>
      </c>
      <c r="B41" s="78" t="s">
        <v>174</v>
      </c>
      <c r="C41" s="55">
        <f>SUM(C42:C42)</f>
        <v>0</v>
      </c>
      <c r="D41" s="55">
        <f>SUM(D42:D42)</f>
        <v>0</v>
      </c>
      <c r="E41" s="55">
        <f>SUM(E42:E42)</f>
        <v>0</v>
      </c>
      <c r="F41" s="190" t="s">
        <v>189</v>
      </c>
      <c r="G41" s="190" t="s">
        <v>189</v>
      </c>
      <c r="H41" s="47"/>
    </row>
    <row r="42" spans="1:8" ht="30" customHeight="1" x14ac:dyDescent="0.2">
      <c r="A42" s="85">
        <v>818</v>
      </c>
      <c r="B42" s="77" t="s">
        <v>175</v>
      </c>
      <c r="C42" s="56">
        <v>0</v>
      </c>
      <c r="D42" s="56"/>
      <c r="E42" s="56"/>
      <c r="F42" s="190"/>
      <c r="G42" s="9"/>
      <c r="H42" s="47"/>
    </row>
    <row r="43" spans="1:8" s="38" customFormat="1" ht="30" customHeight="1" x14ac:dyDescent="0.2">
      <c r="A43" s="84">
        <v>83</v>
      </c>
      <c r="B43" s="78" t="s">
        <v>176</v>
      </c>
      <c r="C43" s="55">
        <f>C44</f>
        <v>0</v>
      </c>
      <c r="D43" s="55">
        <f>D44</f>
        <v>0</v>
      </c>
      <c r="E43" s="55"/>
      <c r="F43" s="190" t="s">
        <v>189</v>
      </c>
      <c r="G43" s="190" t="s">
        <v>189</v>
      </c>
      <c r="H43" s="47"/>
    </row>
    <row r="44" spans="1:8" ht="30" customHeight="1" x14ac:dyDescent="0.2">
      <c r="A44" s="85">
        <v>832</v>
      </c>
      <c r="B44" s="77" t="s">
        <v>177</v>
      </c>
      <c r="C44" s="56">
        <v>0</v>
      </c>
      <c r="D44" s="56"/>
      <c r="E44" s="56"/>
      <c r="F44" s="190"/>
      <c r="G44" s="9"/>
      <c r="H44" s="47"/>
    </row>
    <row r="45" spans="1:8" s="38" customFormat="1" ht="30" customHeight="1" x14ac:dyDescent="0.2">
      <c r="A45" s="84">
        <v>84</v>
      </c>
      <c r="B45" s="78" t="s">
        <v>178</v>
      </c>
      <c r="C45" s="55">
        <f>SUM(C46:C46)</f>
        <v>0</v>
      </c>
      <c r="D45" s="55">
        <f>SUM(D46:D46)</f>
        <v>0</v>
      </c>
      <c r="E45" s="55"/>
      <c r="F45" s="190" t="s">
        <v>189</v>
      </c>
      <c r="G45" s="190" t="s">
        <v>189</v>
      </c>
      <c r="H45" s="47"/>
    </row>
    <row r="46" spans="1:8" ht="30" customHeight="1" x14ac:dyDescent="0.2">
      <c r="A46" s="85">
        <v>844</v>
      </c>
      <c r="B46" s="77" t="s">
        <v>179</v>
      </c>
      <c r="C46" s="56">
        <v>0</v>
      </c>
      <c r="D46" s="56"/>
      <c r="E46" s="56"/>
      <c r="F46" s="190"/>
      <c r="G46" s="9"/>
      <c r="H46" s="47"/>
    </row>
    <row r="47" spans="1:8" ht="30" customHeight="1" x14ac:dyDescent="0.2">
      <c r="A47" s="94" t="s">
        <v>60</v>
      </c>
      <c r="B47" s="95"/>
      <c r="C47" s="107">
        <f>SUM(C4,C33,C40)</f>
        <v>901804.65</v>
      </c>
      <c r="D47" s="107">
        <f>SUM(D4,D33,D40)</f>
        <v>985631.64</v>
      </c>
      <c r="E47" s="107">
        <f>SUM(E4,E33,E40)</f>
        <v>963849.54</v>
      </c>
      <c r="F47" s="90">
        <f>E47/C47*100</f>
        <v>106.88008095766639</v>
      </c>
      <c r="G47" s="90">
        <f>E47/D47*100</f>
        <v>97.790036448099414</v>
      </c>
    </row>
    <row r="48" spans="1:8" ht="30" customHeight="1" x14ac:dyDescent="0.2">
      <c r="A48" s="74"/>
      <c r="B48" s="49"/>
      <c r="C48" s="62"/>
      <c r="D48" s="62"/>
      <c r="E48" s="62"/>
      <c r="F48" s="50"/>
      <c r="G48" s="50"/>
    </row>
    <row r="49" spans="1:7" s="54" customFormat="1" ht="20.25" customHeight="1" x14ac:dyDescent="0.2">
      <c r="A49" s="305" t="s">
        <v>132</v>
      </c>
      <c r="B49" s="305"/>
      <c r="C49" s="305"/>
      <c r="D49" s="305"/>
      <c r="E49" s="305"/>
      <c r="F49" s="305"/>
      <c r="G49" s="305"/>
    </row>
    <row r="50" spans="1:7" s="112" customFormat="1" ht="44.25" customHeight="1" x14ac:dyDescent="0.2">
      <c r="A50" s="27" t="s">
        <v>184</v>
      </c>
      <c r="B50" s="28" t="s">
        <v>185</v>
      </c>
      <c r="C50" s="29" t="s">
        <v>367</v>
      </c>
      <c r="D50" s="30" t="s">
        <v>366</v>
      </c>
      <c r="E50" s="30" t="s">
        <v>364</v>
      </c>
      <c r="F50" s="5" t="s">
        <v>47</v>
      </c>
      <c r="G50" s="5" t="s">
        <v>47</v>
      </c>
    </row>
    <row r="51" spans="1:7" s="54" customFormat="1" ht="12.75" x14ac:dyDescent="0.2">
      <c r="A51" s="304">
        <v>1</v>
      </c>
      <c r="B51" s="304"/>
      <c r="C51" s="100">
        <v>2</v>
      </c>
      <c r="D51" s="71">
        <v>4</v>
      </c>
      <c r="E51" s="71">
        <v>5</v>
      </c>
      <c r="F51" s="5" t="s">
        <v>48</v>
      </c>
      <c r="G51" s="5" t="s">
        <v>49</v>
      </c>
    </row>
    <row r="52" spans="1:7" s="54" customFormat="1" ht="20.25" customHeight="1" x14ac:dyDescent="0.2">
      <c r="A52" s="58">
        <v>11</v>
      </c>
      <c r="B52" s="58" t="s">
        <v>216</v>
      </c>
      <c r="C52" s="48">
        <v>2382.83</v>
      </c>
      <c r="D52" s="48">
        <v>33355.370000000003</v>
      </c>
      <c r="E52" s="48">
        <v>25079.93</v>
      </c>
      <c r="F52" s="9">
        <f t="shared" ref="F52:F59" si="0">E52/C52*100</f>
        <v>1052.5270371784811</v>
      </c>
      <c r="G52" s="9">
        <f t="shared" ref="G52:G59" si="1">E52/D52*100</f>
        <v>75.190081836897633</v>
      </c>
    </row>
    <row r="53" spans="1:7" s="54" customFormat="1" ht="20.25" customHeight="1" x14ac:dyDescent="0.2">
      <c r="A53" s="58">
        <v>32</v>
      </c>
      <c r="B53" s="58" t="s">
        <v>356</v>
      </c>
      <c r="C53" s="48">
        <v>105209.24</v>
      </c>
      <c r="D53" s="48">
        <v>121674.86</v>
      </c>
      <c r="E53" s="48">
        <v>114443.02</v>
      </c>
      <c r="F53" s="9">
        <f t="shared" si="0"/>
        <v>108.77658654315914</v>
      </c>
      <c r="G53" s="9">
        <f t="shared" si="1"/>
        <v>94.056422172994488</v>
      </c>
    </row>
    <row r="54" spans="1:7" s="54" customFormat="1" ht="20.25" customHeight="1" x14ac:dyDescent="0.2">
      <c r="A54" s="58">
        <v>48</v>
      </c>
      <c r="B54" s="58" t="s">
        <v>357</v>
      </c>
      <c r="C54" s="48">
        <v>146294.41</v>
      </c>
      <c r="D54" s="48">
        <v>83485.22</v>
      </c>
      <c r="E54" s="48">
        <v>89408.49</v>
      </c>
      <c r="F54" s="9">
        <f>E54/C54*100</f>
        <v>61.115452053157739</v>
      </c>
      <c r="G54" s="9">
        <f>E54/D54*100</f>
        <v>107.09499238308291</v>
      </c>
    </row>
    <row r="55" spans="1:7" s="54" customFormat="1" ht="20.25" customHeight="1" x14ac:dyDescent="0.2">
      <c r="A55" s="58">
        <v>53</v>
      </c>
      <c r="B55" s="58" t="s">
        <v>358</v>
      </c>
      <c r="C55" s="48">
        <v>628766.31000000006</v>
      </c>
      <c r="D55" s="48">
        <v>736494.54</v>
      </c>
      <c r="E55" s="48">
        <v>726950.6</v>
      </c>
      <c r="F55" s="9">
        <f t="shared" si="0"/>
        <v>115.61538658138346</v>
      </c>
      <c r="G55" s="9">
        <f t="shared" si="1"/>
        <v>98.704139748272937</v>
      </c>
    </row>
    <row r="56" spans="1:7" s="54" customFormat="1" ht="20.25" customHeight="1" x14ac:dyDescent="0.2">
      <c r="A56" s="58">
        <v>55</v>
      </c>
      <c r="B56" s="58" t="s">
        <v>365</v>
      </c>
      <c r="C56" s="48">
        <v>6847.83</v>
      </c>
      <c r="D56" s="48">
        <v>4701.72</v>
      </c>
      <c r="E56" s="48">
        <v>2850</v>
      </c>
      <c r="F56" s="9">
        <f>E56/C56*100</f>
        <v>41.619023836748283</v>
      </c>
      <c r="G56" s="9">
        <f>E56/D56*100</f>
        <v>60.616114953676522</v>
      </c>
    </row>
    <row r="57" spans="1:7" s="54" customFormat="1" ht="20.25" customHeight="1" x14ac:dyDescent="0.2">
      <c r="A57" s="58">
        <v>58</v>
      </c>
      <c r="B57" s="58" t="s">
        <v>360</v>
      </c>
      <c r="C57" s="48">
        <v>7323.08</v>
      </c>
      <c r="D57" s="48">
        <v>0</v>
      </c>
      <c r="E57" s="48">
        <v>0</v>
      </c>
      <c r="F57" s="9">
        <f>E57/C57*100</f>
        <v>0</v>
      </c>
      <c r="G57" s="9" t="e">
        <f>E57/D57*100</f>
        <v>#DIV/0!</v>
      </c>
    </row>
    <row r="58" spans="1:7" s="54" customFormat="1" ht="20.25" customHeight="1" x14ac:dyDescent="0.2">
      <c r="A58" s="58">
        <v>62</v>
      </c>
      <c r="B58" s="58" t="s">
        <v>361</v>
      </c>
      <c r="C58" s="48">
        <v>4980.95</v>
      </c>
      <c r="D58" s="48">
        <v>5919.93</v>
      </c>
      <c r="E58" s="48">
        <v>5117.5</v>
      </c>
      <c r="F58" s="9">
        <f t="shared" si="0"/>
        <v>102.74144490508839</v>
      </c>
      <c r="G58" s="9">
        <f t="shared" si="1"/>
        <v>86.445278913770935</v>
      </c>
    </row>
    <row r="59" spans="1:7" s="57" customFormat="1" ht="20.25" customHeight="1" x14ac:dyDescent="0.2">
      <c r="A59" s="58"/>
      <c r="B59" s="60" t="s">
        <v>137</v>
      </c>
      <c r="C59" s="61">
        <f>SUM(C52:C58)</f>
        <v>901804.64999999991</v>
      </c>
      <c r="D59" s="61">
        <f>SUM(D52:D58)</f>
        <v>985631.64</v>
      </c>
      <c r="E59" s="61">
        <f>SUM(E52:E58)</f>
        <v>963849.54</v>
      </c>
      <c r="F59" s="9">
        <f t="shared" si="0"/>
        <v>106.88008095766639</v>
      </c>
      <c r="G59" s="9">
        <f t="shared" si="1"/>
        <v>97.790036448099414</v>
      </c>
    </row>
    <row r="60" spans="1:7" s="57" customFormat="1" ht="12.75" x14ac:dyDescent="0.2">
      <c r="A60" s="59"/>
      <c r="B60" s="51"/>
      <c r="C60" s="66"/>
      <c r="D60" s="66"/>
      <c r="E60" s="66"/>
      <c r="F60" s="52"/>
      <c r="G60" s="52"/>
    </row>
  </sheetData>
  <mergeCells count="4">
    <mergeCell ref="A1:G1"/>
    <mergeCell ref="A51:B51"/>
    <mergeCell ref="A49:G49"/>
    <mergeCell ref="A3:B3"/>
  </mergeCells>
  <pageMargins left="0.70866141732283472" right="0.70866141732283472" top="0.74803149606299213" bottom="0.74803149606299213" header="0.31496062992125984" footer="0.31496062992125984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view="pageBreakPreview" topLeftCell="A70" zoomScale="60" zoomScaleNormal="88" workbookViewId="0">
      <selection activeCell="D3" sqref="D3"/>
    </sheetView>
  </sheetViews>
  <sheetFormatPr defaultRowHeight="12.75" x14ac:dyDescent="0.2"/>
  <cols>
    <col min="1" max="1" width="9.28515625" style="76" customWidth="1"/>
    <col min="2" max="2" width="42.28515625" style="23" customWidth="1"/>
    <col min="3" max="3" width="18.42578125" style="24" customWidth="1"/>
    <col min="4" max="4" width="18.85546875" style="24" customWidth="1"/>
    <col min="5" max="5" width="18" style="24" customWidth="1"/>
    <col min="6" max="6" width="16.28515625" style="25" customWidth="1"/>
    <col min="7" max="7" width="15.28515625" style="26" customWidth="1"/>
    <col min="8" max="10" width="15.28515625" style="23" customWidth="1"/>
    <col min="11" max="14" width="15.140625" style="23" customWidth="1"/>
    <col min="15" max="15" width="16.7109375" style="23" hidden="1" customWidth="1"/>
    <col min="16" max="16" width="16.42578125" style="23" hidden="1" customWidth="1"/>
    <col min="17" max="17" width="12.5703125" style="23" hidden="1" customWidth="1"/>
    <col min="18" max="18" width="15.140625" style="23" customWidth="1"/>
    <col min="19" max="16384" width="9.140625" style="23"/>
  </cols>
  <sheetData>
    <row r="1" spans="1:7" ht="22.5" customHeight="1" x14ac:dyDescent="0.2">
      <c r="A1" s="309" t="s">
        <v>353</v>
      </c>
      <c r="B1" s="309"/>
      <c r="C1" s="309"/>
      <c r="D1" s="309"/>
      <c r="E1" s="309"/>
      <c r="F1" s="309"/>
      <c r="G1" s="309"/>
    </row>
    <row r="2" spans="1:7" s="67" customFormat="1" ht="38.25" x14ac:dyDescent="0.2">
      <c r="A2" s="73" t="s">
        <v>61</v>
      </c>
      <c r="B2" s="28" t="s">
        <v>46</v>
      </c>
      <c r="C2" s="29" t="s">
        <v>352</v>
      </c>
      <c r="D2" s="30" t="s">
        <v>328</v>
      </c>
      <c r="E2" s="30" t="s">
        <v>355</v>
      </c>
      <c r="F2" s="4" t="s">
        <v>47</v>
      </c>
      <c r="G2" s="5" t="s">
        <v>47</v>
      </c>
    </row>
    <row r="3" spans="1:7" s="72" customFormat="1" x14ac:dyDescent="0.2">
      <c r="A3" s="310">
        <v>1</v>
      </c>
      <c r="B3" s="311"/>
      <c r="C3" s="32">
        <v>2</v>
      </c>
      <c r="D3" s="33">
        <v>4</v>
      </c>
      <c r="E3" s="33">
        <v>5</v>
      </c>
      <c r="F3" s="33" t="s">
        <v>48</v>
      </c>
      <c r="G3" s="71" t="s">
        <v>49</v>
      </c>
    </row>
    <row r="4" spans="1:7" x14ac:dyDescent="0.2">
      <c r="A4" s="92">
        <v>3</v>
      </c>
      <c r="B4" s="96" t="s">
        <v>286</v>
      </c>
      <c r="C4" s="88">
        <v>880836.76</v>
      </c>
      <c r="D4" s="88">
        <f>SUM(D5,D15,D47,D51,D56,D59)</f>
        <v>960446.92</v>
      </c>
      <c r="E4" s="88">
        <f>SUM(E5,E15,E47,E51,E56,E59)</f>
        <v>931166.47</v>
      </c>
      <c r="F4" s="89">
        <f>E4/C4*100</f>
        <v>105.71385213305584</v>
      </c>
      <c r="G4" s="90">
        <f>E4/D4*100</f>
        <v>96.95137238817945</v>
      </c>
    </row>
    <row r="5" spans="1:7" x14ac:dyDescent="0.2">
      <c r="A5" s="35">
        <v>31</v>
      </c>
      <c r="B5" s="68" t="s">
        <v>62</v>
      </c>
      <c r="C5" s="37">
        <v>648978.29</v>
      </c>
      <c r="D5" s="37">
        <v>757776.27</v>
      </c>
      <c r="E5" s="37">
        <f>SUM(E6,E10,E12)</f>
        <v>741789.79</v>
      </c>
      <c r="F5" s="8">
        <f>E5/C5*100</f>
        <v>114.30117176955179</v>
      </c>
      <c r="G5" s="9">
        <f>E5/D5*100</f>
        <v>97.890343016415642</v>
      </c>
    </row>
    <row r="6" spans="1:7" x14ac:dyDescent="0.2">
      <c r="A6" s="35">
        <v>311</v>
      </c>
      <c r="B6" s="68" t="s">
        <v>63</v>
      </c>
      <c r="C6" s="37">
        <v>535823.71</v>
      </c>
      <c r="D6" s="37"/>
      <c r="E6" s="37">
        <f>SUM(E7:E9)</f>
        <v>611064.80000000005</v>
      </c>
      <c r="F6" s="8"/>
      <c r="G6" s="9"/>
    </row>
    <row r="7" spans="1:7" x14ac:dyDescent="0.2">
      <c r="A7" s="39">
        <v>3111</v>
      </c>
      <c r="B7" s="40" t="s">
        <v>64</v>
      </c>
      <c r="C7" s="41">
        <v>535823.71</v>
      </c>
      <c r="D7" s="41"/>
      <c r="E7" s="41">
        <v>611064.80000000005</v>
      </c>
      <c r="F7" s="8"/>
      <c r="G7" s="9"/>
    </row>
    <row r="8" spans="1:7" x14ac:dyDescent="0.2">
      <c r="A8" s="39">
        <v>3113</v>
      </c>
      <c r="B8" s="40" t="s">
        <v>110</v>
      </c>
      <c r="C8" s="41">
        <v>0</v>
      </c>
      <c r="D8" s="41"/>
      <c r="E8" s="41">
        <v>0</v>
      </c>
      <c r="F8" s="190"/>
      <c r="G8" s="9"/>
    </row>
    <row r="9" spans="1:7" x14ac:dyDescent="0.2">
      <c r="A9" s="39">
        <v>3114</v>
      </c>
      <c r="B9" s="40" t="s">
        <v>111</v>
      </c>
      <c r="C9" s="41">
        <v>0</v>
      </c>
      <c r="D9" s="41"/>
      <c r="E9" s="41">
        <v>0</v>
      </c>
      <c r="F9" s="190"/>
      <c r="G9" s="9"/>
    </row>
    <row r="10" spans="1:7" x14ac:dyDescent="0.2">
      <c r="A10" s="35">
        <v>312</v>
      </c>
      <c r="B10" s="68" t="s">
        <v>65</v>
      </c>
      <c r="C10" s="37">
        <v>24706.37</v>
      </c>
      <c r="D10" s="37"/>
      <c r="E10" s="37">
        <f>SUM(E11)</f>
        <v>29890.6</v>
      </c>
      <c r="F10" s="8"/>
      <c r="G10" s="9"/>
    </row>
    <row r="11" spans="1:7" x14ac:dyDescent="0.2">
      <c r="A11" s="39" t="s">
        <v>1</v>
      </c>
      <c r="B11" s="69" t="s">
        <v>65</v>
      </c>
      <c r="C11" s="41">
        <v>24706.37</v>
      </c>
      <c r="D11" s="41"/>
      <c r="E11" s="41">
        <v>29890.6</v>
      </c>
      <c r="F11" s="8"/>
      <c r="G11" s="9"/>
    </row>
    <row r="12" spans="1:7" x14ac:dyDescent="0.2">
      <c r="A12" s="35">
        <v>313</v>
      </c>
      <c r="B12" s="68" t="s">
        <v>66</v>
      </c>
      <c r="C12" s="37">
        <v>88448.22</v>
      </c>
      <c r="D12" s="37"/>
      <c r="E12" s="37">
        <f>SUM(E13:E14)</f>
        <v>100834.39</v>
      </c>
      <c r="F12" s="8"/>
      <c r="G12" s="9"/>
    </row>
    <row r="13" spans="1:7" x14ac:dyDescent="0.2">
      <c r="A13" s="39">
        <v>3132</v>
      </c>
      <c r="B13" s="69" t="s">
        <v>67</v>
      </c>
      <c r="C13" s="41">
        <v>88357.63</v>
      </c>
      <c r="D13" s="41"/>
      <c r="E13" s="41">
        <v>100816.76</v>
      </c>
      <c r="F13" s="8"/>
      <c r="G13" s="9"/>
    </row>
    <row r="14" spans="1:7" ht="25.5" x14ac:dyDescent="0.2">
      <c r="A14" s="39">
        <v>3133</v>
      </c>
      <c r="B14" s="69" t="s">
        <v>68</v>
      </c>
      <c r="C14" s="41">
        <v>90.59</v>
      </c>
      <c r="D14" s="41"/>
      <c r="E14" s="41">
        <v>17.63</v>
      </c>
      <c r="F14" s="190"/>
      <c r="G14" s="9"/>
    </row>
    <row r="15" spans="1:7" x14ac:dyDescent="0.2">
      <c r="A15" s="35">
        <v>32</v>
      </c>
      <c r="B15" s="68" t="s">
        <v>69</v>
      </c>
      <c r="C15" s="37">
        <v>228842.09</v>
      </c>
      <c r="D15" s="37">
        <v>200510.17</v>
      </c>
      <c r="E15" s="37">
        <f>SUM(E16,E21,E28,E38,E40)</f>
        <v>187325.90000000002</v>
      </c>
      <c r="F15" s="8">
        <f>E15/C15*100</f>
        <v>81.858149433961231</v>
      </c>
      <c r="G15" s="9">
        <f>E15/D15*100</f>
        <v>93.42463776276287</v>
      </c>
    </row>
    <row r="16" spans="1:7" x14ac:dyDescent="0.2">
      <c r="A16" s="35">
        <v>321</v>
      </c>
      <c r="B16" s="68" t="s">
        <v>70</v>
      </c>
      <c r="C16" s="37">
        <v>49264.959999999999</v>
      </c>
      <c r="D16" s="37"/>
      <c r="E16" s="37">
        <f>SUM(E17:E20)</f>
        <v>58351.880000000005</v>
      </c>
      <c r="F16" s="8"/>
      <c r="G16" s="9"/>
    </row>
    <row r="17" spans="1:7" x14ac:dyDescent="0.2">
      <c r="A17" s="39" t="s">
        <v>4</v>
      </c>
      <c r="B17" s="69" t="s">
        <v>71</v>
      </c>
      <c r="C17" s="41">
        <v>5561.04</v>
      </c>
      <c r="D17" s="41"/>
      <c r="E17" s="41">
        <v>7976.59</v>
      </c>
      <c r="F17" s="8"/>
      <c r="G17" s="9"/>
    </row>
    <row r="18" spans="1:7" ht="25.5" x14ac:dyDescent="0.2">
      <c r="A18" s="39" t="s">
        <v>3</v>
      </c>
      <c r="B18" s="69" t="s">
        <v>72</v>
      </c>
      <c r="C18" s="41">
        <v>42914.22</v>
      </c>
      <c r="D18" s="41"/>
      <c r="E18" s="41">
        <v>49215.29</v>
      </c>
      <c r="F18" s="8"/>
      <c r="G18" s="9"/>
    </row>
    <row r="19" spans="1:7" x14ac:dyDescent="0.2">
      <c r="A19" s="39">
        <v>3213</v>
      </c>
      <c r="B19" s="69" t="s">
        <v>73</v>
      </c>
      <c r="C19" s="41">
        <v>789.7</v>
      </c>
      <c r="D19" s="41"/>
      <c r="E19" s="41">
        <v>500</v>
      </c>
      <c r="F19" s="8"/>
      <c r="G19" s="14"/>
    </row>
    <row r="20" spans="1:7" x14ac:dyDescent="0.2">
      <c r="A20" s="39">
        <v>3214</v>
      </c>
      <c r="B20" s="69" t="s">
        <v>354</v>
      </c>
      <c r="C20" s="41">
        <v>0</v>
      </c>
      <c r="D20" s="41"/>
      <c r="E20" s="41">
        <v>660</v>
      </c>
      <c r="F20" s="8"/>
      <c r="G20" s="14"/>
    </row>
    <row r="21" spans="1:7" x14ac:dyDescent="0.2">
      <c r="A21" s="35">
        <v>322</v>
      </c>
      <c r="B21" s="68" t="s">
        <v>74</v>
      </c>
      <c r="C21" s="37">
        <v>32691.11</v>
      </c>
      <c r="D21" s="37"/>
      <c r="E21" s="37">
        <f>SUM(E22:E27)</f>
        <v>33484.410000000003</v>
      </c>
      <c r="F21" s="8"/>
      <c r="G21" s="9"/>
    </row>
    <row r="22" spans="1:7" x14ac:dyDescent="0.2">
      <c r="A22" s="39" t="s">
        <v>32</v>
      </c>
      <c r="B22" s="69" t="s">
        <v>75</v>
      </c>
      <c r="C22" s="41">
        <v>6361.75</v>
      </c>
      <c r="D22" s="41"/>
      <c r="E22" s="41">
        <v>8363.2900000000009</v>
      </c>
      <c r="F22" s="8"/>
      <c r="G22" s="9"/>
    </row>
    <row r="23" spans="1:7" x14ac:dyDescent="0.2">
      <c r="A23" s="39">
        <v>3222</v>
      </c>
      <c r="B23" s="69" t="s">
        <v>76</v>
      </c>
      <c r="C23" s="41">
        <v>1288.6199999999999</v>
      </c>
      <c r="D23" s="41"/>
      <c r="E23" s="41">
        <v>1505.24</v>
      </c>
      <c r="F23" s="190"/>
      <c r="G23" s="9"/>
    </row>
    <row r="24" spans="1:7" x14ac:dyDescent="0.2">
      <c r="A24" s="39" t="s">
        <v>29</v>
      </c>
      <c r="B24" s="69" t="s">
        <v>77</v>
      </c>
      <c r="C24" s="41">
        <v>18943.04</v>
      </c>
      <c r="D24" s="41"/>
      <c r="E24" s="41">
        <v>17884.66</v>
      </c>
      <c r="F24" s="8"/>
      <c r="G24" s="9"/>
    </row>
    <row r="25" spans="1:7" ht="25.5" x14ac:dyDescent="0.2">
      <c r="A25" s="39" t="s">
        <v>34</v>
      </c>
      <c r="B25" s="69" t="s">
        <v>78</v>
      </c>
      <c r="C25" s="41">
        <v>3668.33</v>
      </c>
      <c r="D25" s="41"/>
      <c r="E25" s="41">
        <v>5508.54</v>
      </c>
      <c r="F25" s="8"/>
      <c r="G25" s="9"/>
    </row>
    <row r="26" spans="1:7" x14ac:dyDescent="0.2">
      <c r="A26" s="39">
        <v>3225</v>
      </c>
      <c r="B26" s="69" t="s">
        <v>79</v>
      </c>
      <c r="C26" s="41">
        <v>2202.23</v>
      </c>
      <c r="D26" s="41"/>
      <c r="E26" s="41">
        <v>222.68</v>
      </c>
      <c r="F26" s="8"/>
      <c r="G26" s="9"/>
    </row>
    <row r="27" spans="1:7" x14ac:dyDescent="0.2">
      <c r="A27" s="39">
        <v>3227</v>
      </c>
      <c r="B27" s="69" t="s">
        <v>80</v>
      </c>
      <c r="C27" s="41">
        <v>227.14</v>
      </c>
      <c r="D27" s="41"/>
      <c r="E27" s="41">
        <v>0</v>
      </c>
      <c r="F27" s="8"/>
      <c r="G27" s="9"/>
    </row>
    <row r="28" spans="1:7" x14ac:dyDescent="0.2">
      <c r="A28" s="35">
        <v>323</v>
      </c>
      <c r="B28" s="68" t="s">
        <v>81</v>
      </c>
      <c r="C28" s="37">
        <v>127271.15</v>
      </c>
      <c r="D28" s="37"/>
      <c r="E28" s="37">
        <f>SUM(E29:E37)</f>
        <v>74720.72</v>
      </c>
      <c r="F28" s="8"/>
      <c r="G28" s="9"/>
    </row>
    <row r="29" spans="1:7" x14ac:dyDescent="0.2">
      <c r="A29" s="39" t="s">
        <v>36</v>
      </c>
      <c r="B29" s="69" t="s">
        <v>82</v>
      </c>
      <c r="C29" s="41">
        <v>1250.75</v>
      </c>
      <c r="D29" s="41"/>
      <c r="E29" s="41">
        <v>1367.68</v>
      </c>
      <c r="F29" s="8"/>
      <c r="G29" s="9"/>
    </row>
    <row r="30" spans="1:7" x14ac:dyDescent="0.2">
      <c r="A30" s="39" t="s">
        <v>13</v>
      </c>
      <c r="B30" s="69" t="s">
        <v>83</v>
      </c>
      <c r="C30" s="41">
        <v>73059.850000000006</v>
      </c>
      <c r="D30" s="41"/>
      <c r="E30" s="41">
        <v>16872.98</v>
      </c>
      <c r="F30" s="8"/>
      <c r="G30" s="9"/>
    </row>
    <row r="31" spans="1:7" x14ac:dyDescent="0.2">
      <c r="A31" s="39">
        <v>3233</v>
      </c>
      <c r="B31" s="69" t="s">
        <v>119</v>
      </c>
      <c r="C31" s="41">
        <v>3562.77</v>
      </c>
      <c r="D31" s="41"/>
      <c r="E31" s="41">
        <v>4400.38</v>
      </c>
      <c r="F31" s="190"/>
      <c r="G31" s="9"/>
    </row>
    <row r="32" spans="1:7" x14ac:dyDescent="0.2">
      <c r="A32" s="39" t="s">
        <v>27</v>
      </c>
      <c r="B32" s="69" t="s">
        <v>84</v>
      </c>
      <c r="C32" s="41">
        <v>4925.8900000000003</v>
      </c>
      <c r="D32" s="41"/>
      <c r="E32" s="41">
        <v>5989.14</v>
      </c>
      <c r="F32" s="8"/>
      <c r="G32" s="14"/>
    </row>
    <row r="33" spans="1:7" x14ac:dyDescent="0.2">
      <c r="A33" s="39">
        <v>3235</v>
      </c>
      <c r="B33" s="69" t="s">
        <v>85</v>
      </c>
      <c r="C33" s="41">
        <v>164.58</v>
      </c>
      <c r="D33" s="41"/>
      <c r="E33" s="41">
        <v>695.58</v>
      </c>
      <c r="F33" s="190"/>
      <c r="G33" s="14"/>
    </row>
    <row r="34" spans="1:7" x14ac:dyDescent="0.2">
      <c r="A34" s="39">
        <v>3236</v>
      </c>
      <c r="B34" s="69" t="s">
        <v>86</v>
      </c>
      <c r="C34" s="41">
        <v>1858.12</v>
      </c>
      <c r="D34" s="41"/>
      <c r="E34" s="41">
        <v>2063.83</v>
      </c>
      <c r="F34" s="8"/>
      <c r="G34" s="14"/>
    </row>
    <row r="35" spans="1:7" x14ac:dyDescent="0.2">
      <c r="A35" s="39">
        <v>3237</v>
      </c>
      <c r="B35" s="69" t="s">
        <v>87</v>
      </c>
      <c r="C35" s="41">
        <v>39575.480000000003</v>
      </c>
      <c r="D35" s="41"/>
      <c r="E35" s="41">
        <v>41896.400000000001</v>
      </c>
      <c r="F35" s="8"/>
      <c r="G35" s="14"/>
    </row>
    <row r="36" spans="1:7" x14ac:dyDescent="0.2">
      <c r="A36" s="39" t="s">
        <v>18</v>
      </c>
      <c r="B36" s="69" t="s">
        <v>88</v>
      </c>
      <c r="C36" s="41">
        <v>919.86</v>
      </c>
      <c r="D36" s="41"/>
      <c r="E36" s="41">
        <v>694.89</v>
      </c>
      <c r="F36" s="8"/>
      <c r="G36" s="14"/>
    </row>
    <row r="37" spans="1:7" x14ac:dyDescent="0.2">
      <c r="A37" s="39" t="s">
        <v>11</v>
      </c>
      <c r="B37" s="69" t="s">
        <v>89</v>
      </c>
      <c r="C37" s="41">
        <v>1953.86</v>
      </c>
      <c r="D37" s="41"/>
      <c r="E37" s="41">
        <v>739.84</v>
      </c>
      <c r="F37" s="8"/>
      <c r="G37" s="14"/>
    </row>
    <row r="38" spans="1:7" ht="25.5" x14ac:dyDescent="0.2">
      <c r="A38" s="35">
        <v>324</v>
      </c>
      <c r="B38" s="68" t="s">
        <v>90</v>
      </c>
      <c r="C38" s="37">
        <f>SUM(C39)</f>
        <v>0</v>
      </c>
      <c r="D38" s="37"/>
      <c r="E38" s="37">
        <f>SUM(E39)</f>
        <v>415</v>
      </c>
      <c r="F38" s="190"/>
      <c r="G38" s="9"/>
    </row>
    <row r="39" spans="1:7" ht="25.5" x14ac:dyDescent="0.2">
      <c r="A39" s="39">
        <v>3241</v>
      </c>
      <c r="B39" s="69" t="s">
        <v>90</v>
      </c>
      <c r="C39" s="41">
        <v>0</v>
      </c>
      <c r="D39" s="41"/>
      <c r="E39" s="41">
        <v>415</v>
      </c>
      <c r="F39" s="190"/>
      <c r="G39" s="9"/>
    </row>
    <row r="40" spans="1:7" x14ac:dyDescent="0.2">
      <c r="A40" s="35">
        <v>329</v>
      </c>
      <c r="B40" s="68" t="s">
        <v>91</v>
      </c>
      <c r="C40" s="37">
        <v>19614.86</v>
      </c>
      <c r="D40" s="37"/>
      <c r="E40" s="37">
        <f>SUM(E41:E46)</f>
        <v>20353.89</v>
      </c>
      <c r="F40" s="8"/>
      <c r="G40" s="9"/>
    </row>
    <row r="41" spans="1:7" x14ac:dyDescent="0.2">
      <c r="A41" s="39">
        <v>3292</v>
      </c>
      <c r="B41" s="69" t="s">
        <v>92</v>
      </c>
      <c r="C41" s="41">
        <v>1875.83</v>
      </c>
      <c r="D41" s="41"/>
      <c r="E41" s="41">
        <v>2298.83</v>
      </c>
      <c r="F41" s="8"/>
      <c r="G41" s="14"/>
    </row>
    <row r="42" spans="1:7" x14ac:dyDescent="0.2">
      <c r="A42" s="39" t="s">
        <v>109</v>
      </c>
      <c r="B42" s="69" t="s">
        <v>93</v>
      </c>
      <c r="C42" s="41">
        <v>3305.5</v>
      </c>
      <c r="D42" s="41"/>
      <c r="E42" s="41">
        <v>6054.52</v>
      </c>
      <c r="F42" s="8"/>
      <c r="G42" s="14"/>
    </row>
    <row r="43" spans="1:7" x14ac:dyDescent="0.2">
      <c r="A43" s="39">
        <v>3294</v>
      </c>
      <c r="B43" s="69" t="s">
        <v>94</v>
      </c>
      <c r="C43" s="41">
        <v>0</v>
      </c>
      <c r="D43" s="41"/>
      <c r="E43" s="41">
        <v>0</v>
      </c>
      <c r="F43" s="190"/>
      <c r="G43" s="14"/>
    </row>
    <row r="44" spans="1:7" x14ac:dyDescent="0.2">
      <c r="A44" s="39">
        <v>3295</v>
      </c>
      <c r="B44" s="69" t="s">
        <v>95</v>
      </c>
      <c r="C44" s="41">
        <v>1906.23</v>
      </c>
      <c r="D44" s="41"/>
      <c r="E44" s="41">
        <v>1664.43</v>
      </c>
      <c r="F44" s="8"/>
      <c r="G44" s="14"/>
    </row>
    <row r="45" spans="1:7" x14ac:dyDescent="0.2">
      <c r="A45" s="39">
        <v>3296</v>
      </c>
      <c r="B45" s="69" t="s">
        <v>283</v>
      </c>
      <c r="C45" s="41">
        <v>2495.89</v>
      </c>
      <c r="D45" s="41"/>
      <c r="E45" s="41">
        <v>435.5</v>
      </c>
      <c r="F45" s="190"/>
      <c r="G45" s="14"/>
    </row>
    <row r="46" spans="1:7" x14ac:dyDescent="0.2">
      <c r="A46" s="39" t="s">
        <v>8</v>
      </c>
      <c r="B46" s="69" t="s">
        <v>91</v>
      </c>
      <c r="C46" s="41">
        <v>10031.42</v>
      </c>
      <c r="D46" s="41"/>
      <c r="E46" s="41">
        <v>9900.61</v>
      </c>
      <c r="F46" s="8"/>
      <c r="G46" s="14"/>
    </row>
    <row r="47" spans="1:7" x14ac:dyDescent="0.2">
      <c r="A47" s="35">
        <v>34</v>
      </c>
      <c r="B47" s="68" t="s">
        <v>96</v>
      </c>
      <c r="C47" s="37">
        <v>2963.29</v>
      </c>
      <c r="D47" s="37">
        <v>1568.95</v>
      </c>
      <c r="E47" s="37">
        <f>SUM(E48)</f>
        <v>1460.58</v>
      </c>
      <c r="F47" s="8">
        <f>E47/C47*100</f>
        <v>49.289134711756191</v>
      </c>
      <c r="G47" s="9">
        <f>E47/D47*100</f>
        <v>93.092832786258313</v>
      </c>
    </row>
    <row r="48" spans="1:7" x14ac:dyDescent="0.2">
      <c r="A48" s="35">
        <v>343</v>
      </c>
      <c r="B48" s="68" t="s">
        <v>97</v>
      </c>
      <c r="C48" s="37">
        <v>2963.29</v>
      </c>
      <c r="D48" s="37"/>
      <c r="E48" s="37">
        <f>SUM(E49,E50)</f>
        <v>1460.58</v>
      </c>
      <c r="F48" s="8"/>
      <c r="G48" s="9"/>
    </row>
    <row r="49" spans="1:7" x14ac:dyDescent="0.2">
      <c r="A49" s="39" t="s">
        <v>22</v>
      </c>
      <c r="B49" s="69" t="s">
        <v>98</v>
      </c>
      <c r="C49" s="41">
        <v>909.87</v>
      </c>
      <c r="D49" s="41"/>
      <c r="E49" s="41">
        <v>911.35</v>
      </c>
      <c r="F49" s="8"/>
      <c r="G49" s="9"/>
    </row>
    <row r="50" spans="1:7" x14ac:dyDescent="0.2">
      <c r="A50" s="39">
        <v>3433</v>
      </c>
      <c r="B50" s="69" t="s">
        <v>284</v>
      </c>
      <c r="C50" s="41">
        <v>2053.42</v>
      </c>
      <c r="D50" s="41"/>
      <c r="E50" s="41">
        <v>549.23</v>
      </c>
      <c r="F50" s="190"/>
      <c r="G50" s="9"/>
    </row>
    <row r="51" spans="1:7" ht="25.5" x14ac:dyDescent="0.2">
      <c r="A51" s="35">
        <v>36</v>
      </c>
      <c r="B51" s="68" t="s">
        <v>112</v>
      </c>
      <c r="C51" s="37">
        <v>53.09</v>
      </c>
      <c r="D51" s="37">
        <v>231.61</v>
      </c>
      <c r="E51" s="37">
        <f>E52+E54</f>
        <v>231.61</v>
      </c>
      <c r="F51" s="8">
        <f>E51/C51*100</f>
        <v>436.2591825202486</v>
      </c>
      <c r="G51" s="9">
        <f>E51/D51*100</f>
        <v>100</v>
      </c>
    </row>
    <row r="52" spans="1:7" ht="25.5" x14ac:dyDescent="0.2">
      <c r="A52" s="35">
        <v>366</v>
      </c>
      <c r="B52" s="68" t="s">
        <v>112</v>
      </c>
      <c r="C52" s="37">
        <f>C53</f>
        <v>0</v>
      </c>
      <c r="D52" s="37"/>
      <c r="E52" s="37">
        <f>E53</f>
        <v>0</v>
      </c>
      <c r="F52" s="190"/>
      <c r="G52" s="190"/>
    </row>
    <row r="53" spans="1:7" ht="25.5" x14ac:dyDescent="0.2">
      <c r="A53" s="39">
        <v>3661</v>
      </c>
      <c r="B53" s="69" t="s">
        <v>112</v>
      </c>
      <c r="C53" s="41">
        <v>0</v>
      </c>
      <c r="D53" s="41"/>
      <c r="E53" s="41">
        <v>0</v>
      </c>
      <c r="F53" s="190"/>
      <c r="G53" s="14"/>
    </row>
    <row r="54" spans="1:7" ht="25.5" x14ac:dyDescent="0.2">
      <c r="A54" s="35">
        <v>369</v>
      </c>
      <c r="B54" s="68" t="s">
        <v>113</v>
      </c>
      <c r="C54" s="37">
        <v>53.09</v>
      </c>
      <c r="D54" s="37"/>
      <c r="E54" s="37">
        <f>E55</f>
        <v>231.61</v>
      </c>
      <c r="F54" s="190"/>
      <c r="G54" s="9"/>
    </row>
    <row r="55" spans="1:7" ht="25.5" x14ac:dyDescent="0.2">
      <c r="A55" s="39">
        <v>3691</v>
      </c>
      <c r="B55" s="69" t="s">
        <v>113</v>
      </c>
      <c r="C55" s="41">
        <v>53.09</v>
      </c>
      <c r="D55" s="41"/>
      <c r="E55" s="41">
        <v>231.61</v>
      </c>
      <c r="F55" s="190"/>
      <c r="G55" s="14"/>
    </row>
    <row r="56" spans="1:7" ht="25.5" x14ac:dyDescent="0.2">
      <c r="A56" s="35">
        <v>37</v>
      </c>
      <c r="B56" s="68" t="s">
        <v>114</v>
      </c>
      <c r="C56" s="37">
        <f>SUM(C57)</f>
        <v>0</v>
      </c>
      <c r="D56" s="37">
        <v>121</v>
      </c>
      <c r="E56" s="37">
        <f>SUM(E57)</f>
        <v>119.95</v>
      </c>
      <c r="F56" s="190" t="s">
        <v>189</v>
      </c>
      <c r="G56" s="9">
        <f>E56/D56*100</f>
        <v>99.132231404958688</v>
      </c>
    </row>
    <row r="57" spans="1:7" ht="25.5" x14ac:dyDescent="0.2">
      <c r="A57" s="35">
        <v>372</v>
      </c>
      <c r="B57" s="68" t="s">
        <v>114</v>
      </c>
      <c r="C57" s="37">
        <f>SUM(C58)</f>
        <v>0</v>
      </c>
      <c r="D57" s="37"/>
      <c r="E57" s="37">
        <f>SUM(E58)</f>
        <v>119.95</v>
      </c>
      <c r="F57" s="190"/>
      <c r="G57" s="190"/>
    </row>
    <row r="58" spans="1:7" ht="25.5" x14ac:dyDescent="0.2">
      <c r="A58" s="39">
        <v>3722</v>
      </c>
      <c r="B58" s="69" t="s">
        <v>114</v>
      </c>
      <c r="C58" s="41">
        <v>0</v>
      </c>
      <c r="D58" s="41"/>
      <c r="E58" s="41">
        <v>119.95</v>
      </c>
      <c r="F58" s="190"/>
      <c r="G58" s="14"/>
    </row>
    <row r="59" spans="1:7" x14ac:dyDescent="0.2">
      <c r="A59" s="35">
        <v>38</v>
      </c>
      <c r="B59" s="68" t="s">
        <v>65</v>
      </c>
      <c r="C59" s="37">
        <f>SUM(C60)</f>
        <v>0</v>
      </c>
      <c r="D59" s="37">
        <v>238.92</v>
      </c>
      <c r="E59" s="37">
        <f>SUM(E60)</f>
        <v>238.64</v>
      </c>
      <c r="F59" s="190" t="s">
        <v>189</v>
      </c>
      <c r="G59" s="9">
        <f>E59/D59*100</f>
        <v>99.88280596015403</v>
      </c>
    </row>
    <row r="60" spans="1:7" x14ac:dyDescent="0.2">
      <c r="A60" s="35">
        <v>381</v>
      </c>
      <c r="B60" s="68" t="s">
        <v>330</v>
      </c>
      <c r="C60" s="37">
        <f>SUM(C61)</f>
        <v>0</v>
      </c>
      <c r="D60" s="37"/>
      <c r="E60" s="37">
        <f>SUM(E61)</f>
        <v>238.64</v>
      </c>
      <c r="F60" s="190"/>
      <c r="G60" s="190"/>
    </row>
    <row r="61" spans="1:7" x14ac:dyDescent="0.2">
      <c r="A61" s="39">
        <v>3812</v>
      </c>
      <c r="B61" s="69" t="s">
        <v>331</v>
      </c>
      <c r="C61" s="41">
        <v>0</v>
      </c>
      <c r="D61" s="41"/>
      <c r="E61" s="41">
        <v>238.64</v>
      </c>
      <c r="F61" s="190"/>
      <c r="G61" s="14"/>
    </row>
    <row r="62" spans="1:7" x14ac:dyDescent="0.2">
      <c r="A62" s="92">
        <v>4</v>
      </c>
      <c r="B62" s="96" t="s">
        <v>116</v>
      </c>
      <c r="C62" s="88">
        <v>21440.39</v>
      </c>
      <c r="D62" s="88">
        <f>SUM(D63,D68,D77)</f>
        <v>43513.08</v>
      </c>
      <c r="E62" s="88">
        <f>SUM(E63,E68,E77)</f>
        <v>38107.39</v>
      </c>
      <c r="F62" s="89">
        <f>E62/C62*100</f>
        <v>177.7364590849327</v>
      </c>
      <c r="G62" s="90">
        <f>E62/D62*100</f>
        <v>87.576861945879259</v>
      </c>
    </row>
    <row r="63" spans="1:7" ht="25.5" x14ac:dyDescent="0.2">
      <c r="A63" s="35">
        <v>41</v>
      </c>
      <c r="B63" s="68" t="s">
        <v>141</v>
      </c>
      <c r="C63" s="37">
        <v>2807.09</v>
      </c>
      <c r="D63" s="37">
        <v>25647.16</v>
      </c>
      <c r="E63" s="37">
        <f>SUM(E64)</f>
        <v>25647.16</v>
      </c>
      <c r="F63" s="190" t="s">
        <v>189</v>
      </c>
      <c r="G63" s="9">
        <f>E63/D63*100</f>
        <v>100</v>
      </c>
    </row>
    <row r="64" spans="1:7" x14ac:dyDescent="0.2">
      <c r="A64" s="35">
        <v>412</v>
      </c>
      <c r="B64" s="68" t="s">
        <v>117</v>
      </c>
      <c r="C64" s="37">
        <v>2807.09</v>
      </c>
      <c r="D64" s="37"/>
      <c r="E64" s="37">
        <f>+E66</f>
        <v>25647.16</v>
      </c>
      <c r="F64" s="190"/>
      <c r="G64" s="190"/>
    </row>
    <row r="65" spans="1:7" x14ac:dyDescent="0.2">
      <c r="A65" s="39">
        <v>4121</v>
      </c>
      <c r="B65" s="69" t="s">
        <v>117</v>
      </c>
      <c r="C65" s="41">
        <v>0</v>
      </c>
      <c r="D65" s="41"/>
      <c r="E65" s="41">
        <v>0</v>
      </c>
      <c r="F65" s="190"/>
      <c r="G65" s="9"/>
    </row>
    <row r="66" spans="1:7" x14ac:dyDescent="0.2">
      <c r="A66" s="39">
        <v>4124</v>
      </c>
      <c r="B66" s="69" t="s">
        <v>351</v>
      </c>
      <c r="C66" s="41">
        <v>2807.09</v>
      </c>
      <c r="D66" s="41"/>
      <c r="E66" s="41">
        <v>25647.16</v>
      </c>
      <c r="F66" s="190"/>
      <c r="G66" s="9"/>
    </row>
    <row r="67" spans="1:7" x14ac:dyDescent="0.2">
      <c r="A67" s="39">
        <v>4126</v>
      </c>
      <c r="B67" s="69" t="s">
        <v>285</v>
      </c>
      <c r="C67" s="41">
        <v>0</v>
      </c>
      <c r="D67" s="41"/>
      <c r="E67" s="41">
        <v>0</v>
      </c>
      <c r="F67" s="190"/>
      <c r="G67" s="9"/>
    </row>
    <row r="68" spans="1:7" ht="25.5" x14ac:dyDescent="0.2">
      <c r="A68" s="35">
        <v>42</v>
      </c>
      <c r="B68" s="68" t="s">
        <v>99</v>
      </c>
      <c r="C68" s="37">
        <v>18633.3</v>
      </c>
      <c r="D68" s="37">
        <v>17865.919999999998</v>
      </c>
      <c r="E68" s="37">
        <f>E69+E78+E80</f>
        <v>8240.23</v>
      </c>
      <c r="F68" s="8">
        <f>E68/C68*100</f>
        <v>44.223138145148738</v>
      </c>
      <c r="G68" s="9">
        <f>E68/D68*100</f>
        <v>46.122617810893587</v>
      </c>
    </row>
    <row r="69" spans="1:7" x14ac:dyDescent="0.2">
      <c r="A69" s="35">
        <v>422</v>
      </c>
      <c r="B69" s="68" t="s">
        <v>100</v>
      </c>
      <c r="C69" s="37">
        <v>16996.3</v>
      </c>
      <c r="D69" s="37"/>
      <c r="E69" s="37">
        <f>SUM(E70:E76)</f>
        <v>7265.78</v>
      </c>
      <c r="F69" s="8"/>
      <c r="G69" s="9"/>
    </row>
    <row r="70" spans="1:7" x14ac:dyDescent="0.2">
      <c r="A70" s="39" t="s">
        <v>16</v>
      </c>
      <c r="B70" s="69" t="s">
        <v>101</v>
      </c>
      <c r="C70" s="41">
        <v>10992.8</v>
      </c>
      <c r="D70" s="41"/>
      <c r="E70" s="41">
        <v>3835.6</v>
      </c>
      <c r="F70" s="8"/>
      <c r="G70" s="14"/>
    </row>
    <row r="71" spans="1:7" x14ac:dyDescent="0.2">
      <c r="A71" s="39">
        <v>4222</v>
      </c>
      <c r="B71" s="69" t="s">
        <v>102</v>
      </c>
      <c r="C71" s="41">
        <v>0</v>
      </c>
      <c r="D71" s="41"/>
      <c r="E71" s="41">
        <v>0</v>
      </c>
      <c r="F71" s="190"/>
      <c r="G71" s="14"/>
    </row>
    <row r="72" spans="1:7" x14ac:dyDescent="0.2">
      <c r="A72" s="39">
        <v>4223</v>
      </c>
      <c r="B72" s="69" t="s">
        <v>103</v>
      </c>
      <c r="C72" s="41">
        <v>4083.22</v>
      </c>
      <c r="D72" s="41"/>
      <c r="E72" s="41">
        <v>1067.51</v>
      </c>
      <c r="F72" s="190"/>
      <c r="G72" s="14"/>
    </row>
    <row r="73" spans="1:7" x14ac:dyDescent="0.2">
      <c r="A73" s="39">
        <v>4224</v>
      </c>
      <c r="B73" s="69" t="s">
        <v>104</v>
      </c>
      <c r="C73" s="41">
        <v>0</v>
      </c>
      <c r="D73" s="41"/>
      <c r="E73" s="41">
        <v>0</v>
      </c>
      <c r="F73" s="190"/>
      <c r="G73" s="14"/>
    </row>
    <row r="74" spans="1:7" x14ac:dyDescent="0.2">
      <c r="A74" s="39">
        <v>4225</v>
      </c>
      <c r="B74" s="69" t="s">
        <v>115</v>
      </c>
      <c r="C74" s="41">
        <v>0</v>
      </c>
      <c r="D74" s="41"/>
      <c r="E74" s="41">
        <v>0</v>
      </c>
      <c r="F74" s="190"/>
      <c r="G74" s="14"/>
    </row>
    <row r="75" spans="1:7" x14ac:dyDescent="0.2">
      <c r="A75" s="39">
        <v>4226</v>
      </c>
      <c r="B75" s="69" t="s">
        <v>105</v>
      </c>
      <c r="C75" s="41">
        <v>1920.28</v>
      </c>
      <c r="D75" s="41"/>
      <c r="E75" s="41">
        <v>0</v>
      </c>
      <c r="F75" s="190"/>
      <c r="G75" s="14"/>
    </row>
    <row r="76" spans="1:7" x14ac:dyDescent="0.2">
      <c r="A76" s="39">
        <v>4227</v>
      </c>
      <c r="B76" s="69" t="s">
        <v>106</v>
      </c>
      <c r="C76" s="41">
        <v>663.61</v>
      </c>
      <c r="D76" s="41"/>
      <c r="E76" s="41">
        <v>2362.67</v>
      </c>
      <c r="F76" s="190"/>
      <c r="G76" s="14"/>
    </row>
    <row r="77" spans="1:7" x14ac:dyDescent="0.2">
      <c r="A77" s="35">
        <v>423</v>
      </c>
      <c r="B77" s="68" t="s">
        <v>287</v>
      </c>
      <c r="C77" s="37">
        <v>663.61</v>
      </c>
      <c r="D77" s="37"/>
      <c r="E77" s="37">
        <v>4220</v>
      </c>
      <c r="F77" s="190"/>
      <c r="G77" s="14"/>
    </row>
    <row r="78" spans="1:7" ht="25.5" x14ac:dyDescent="0.2">
      <c r="A78" s="35">
        <v>424</v>
      </c>
      <c r="B78" s="68" t="s">
        <v>118</v>
      </c>
      <c r="C78" s="37">
        <v>973.39</v>
      </c>
      <c r="D78" s="37"/>
      <c r="E78" s="37">
        <f>E79</f>
        <v>974.45</v>
      </c>
      <c r="F78" s="190"/>
      <c r="G78" s="9"/>
    </row>
    <row r="79" spans="1:7" x14ac:dyDescent="0.2">
      <c r="A79" s="39">
        <v>4241</v>
      </c>
      <c r="B79" s="69" t="s">
        <v>107</v>
      </c>
      <c r="C79" s="41">
        <v>973.39</v>
      </c>
      <c r="D79" s="41"/>
      <c r="E79" s="41">
        <v>974.45</v>
      </c>
      <c r="F79" s="190"/>
      <c r="G79" s="9"/>
    </row>
    <row r="80" spans="1:7" x14ac:dyDescent="0.2">
      <c r="A80" s="35">
        <v>426</v>
      </c>
      <c r="B80" s="68" t="s">
        <v>188</v>
      </c>
      <c r="C80" s="37">
        <f>C81</f>
        <v>0</v>
      </c>
      <c r="D80" s="37"/>
      <c r="E80" s="37">
        <f>E81</f>
        <v>0</v>
      </c>
      <c r="F80" s="190"/>
      <c r="G80" s="9"/>
    </row>
    <row r="81" spans="1:11" x14ac:dyDescent="0.2">
      <c r="A81" s="39">
        <v>4262</v>
      </c>
      <c r="B81" s="69" t="s">
        <v>187</v>
      </c>
      <c r="C81" s="41">
        <v>0</v>
      </c>
      <c r="D81" s="41"/>
      <c r="E81" s="41">
        <v>0</v>
      </c>
      <c r="F81" s="190"/>
      <c r="G81" s="9"/>
    </row>
    <row r="82" spans="1:11" s="38" customFormat="1" ht="25.5" x14ac:dyDescent="0.2">
      <c r="A82" s="86">
        <v>5</v>
      </c>
      <c r="B82" s="87" t="s">
        <v>181</v>
      </c>
      <c r="C82" s="88">
        <f t="shared" ref="C82:E83" si="0">C83</f>
        <v>0</v>
      </c>
      <c r="D82" s="88">
        <f t="shared" si="0"/>
        <v>0</v>
      </c>
      <c r="E82" s="88">
        <f t="shared" si="0"/>
        <v>0</v>
      </c>
      <c r="F82" s="191" t="s">
        <v>189</v>
      </c>
      <c r="G82" s="191" t="s">
        <v>189</v>
      </c>
    </row>
    <row r="83" spans="1:11" s="38" customFormat="1" ht="25.5" x14ac:dyDescent="0.2">
      <c r="A83" s="84">
        <v>54</v>
      </c>
      <c r="B83" s="78" t="s">
        <v>182</v>
      </c>
      <c r="C83" s="37">
        <f t="shared" si="0"/>
        <v>0</v>
      </c>
      <c r="D83" s="37">
        <f t="shared" si="0"/>
        <v>0</v>
      </c>
      <c r="E83" s="37">
        <f t="shared" si="0"/>
        <v>0</v>
      </c>
      <c r="F83" s="190" t="s">
        <v>189</v>
      </c>
      <c r="G83" s="190" t="s">
        <v>189</v>
      </c>
    </row>
    <row r="84" spans="1:11" ht="25.5" x14ac:dyDescent="0.2">
      <c r="A84" s="85">
        <v>544</v>
      </c>
      <c r="B84" s="77" t="s">
        <v>183</v>
      </c>
      <c r="C84" s="41"/>
      <c r="D84" s="41"/>
      <c r="E84" s="41"/>
      <c r="F84" s="190"/>
      <c r="G84" s="9"/>
    </row>
    <row r="85" spans="1:11" ht="19.899999999999999" customHeight="1" x14ac:dyDescent="0.2">
      <c r="A85" s="97" t="s">
        <v>108</v>
      </c>
      <c r="B85" s="98"/>
      <c r="C85" s="88">
        <f>SUM(C62,C4,C82)</f>
        <v>902277.15</v>
      </c>
      <c r="D85" s="88">
        <f>SUM(D62,D4,D82)</f>
        <v>1003960</v>
      </c>
      <c r="E85" s="88">
        <f>SUM(E62,E4,E82)</f>
        <v>969273.86</v>
      </c>
      <c r="F85" s="89">
        <f>E85/C85*100</f>
        <v>107.42529166343179</v>
      </c>
      <c r="G85" s="90">
        <f>E85/D85*100</f>
        <v>96.545067532571011</v>
      </c>
    </row>
    <row r="86" spans="1:11" ht="81" customHeight="1" x14ac:dyDescent="0.2">
      <c r="A86" s="75"/>
      <c r="B86" s="63"/>
      <c r="C86" s="64"/>
      <c r="D86" s="64"/>
      <c r="E86" s="64"/>
      <c r="F86" s="70"/>
      <c r="G86" s="65"/>
    </row>
    <row r="87" spans="1:11" ht="19.899999999999999" customHeight="1" x14ac:dyDescent="0.2">
      <c r="A87" s="305" t="s">
        <v>142</v>
      </c>
      <c r="B87" s="305"/>
      <c r="C87" s="305"/>
      <c r="D87" s="305"/>
      <c r="E87" s="305"/>
      <c r="F87" s="305"/>
      <c r="G87" s="305"/>
    </row>
    <row r="88" spans="1:11" s="31" customFormat="1" ht="39" customHeight="1" x14ac:dyDescent="0.2">
      <c r="A88" s="27" t="s">
        <v>184</v>
      </c>
      <c r="B88" s="28" t="s">
        <v>185</v>
      </c>
      <c r="C88" s="29" t="s">
        <v>352</v>
      </c>
      <c r="D88" s="30" t="s">
        <v>329</v>
      </c>
      <c r="E88" s="30" t="s">
        <v>355</v>
      </c>
      <c r="F88" s="4" t="s">
        <v>47</v>
      </c>
      <c r="G88" s="5" t="s">
        <v>47</v>
      </c>
    </row>
    <row r="89" spans="1:11" s="72" customFormat="1" ht="13.5" customHeight="1" x14ac:dyDescent="0.2">
      <c r="A89" s="308">
        <v>1</v>
      </c>
      <c r="B89" s="308"/>
      <c r="C89" s="32">
        <v>2</v>
      </c>
      <c r="D89" s="33">
        <v>4</v>
      </c>
      <c r="E89" s="33">
        <v>5</v>
      </c>
      <c r="F89" s="33" t="s">
        <v>48</v>
      </c>
      <c r="G89" s="71" t="s">
        <v>49</v>
      </c>
    </row>
    <row r="90" spans="1:11" ht="19.899999999999999" customHeight="1" x14ac:dyDescent="0.2">
      <c r="A90" s="58">
        <v>11</v>
      </c>
      <c r="B90" s="58" t="s">
        <v>216</v>
      </c>
      <c r="C90" s="48">
        <v>2356.2800000000002</v>
      </c>
      <c r="D90" s="48">
        <v>33355.58</v>
      </c>
      <c r="E90" s="48">
        <v>31019.65</v>
      </c>
      <c r="F90" s="9">
        <f t="shared" ref="F90:F97" si="1">E90/C90*100</f>
        <v>1316.4670582443512</v>
      </c>
      <c r="G90" s="9">
        <f t="shared" ref="G90:G97" si="2">E90/D90*100</f>
        <v>92.996883879698686</v>
      </c>
      <c r="J90" s="226"/>
      <c r="K90" s="227"/>
    </row>
    <row r="91" spans="1:11" ht="19.899999999999999" customHeight="1" x14ac:dyDescent="0.2">
      <c r="A91" s="58">
        <v>32</v>
      </c>
      <c r="B91" s="58" t="s">
        <v>356</v>
      </c>
      <c r="C91" s="48">
        <v>114957.07</v>
      </c>
      <c r="D91" s="48">
        <v>134660.23000000001</v>
      </c>
      <c r="E91" s="48">
        <v>114970.1</v>
      </c>
      <c r="F91" s="9">
        <f t="shared" si="1"/>
        <v>100.01133466606274</v>
      </c>
      <c r="G91" s="9">
        <f t="shared" si="2"/>
        <v>85.37791744451944</v>
      </c>
      <c r="J91" s="226"/>
      <c r="K91" s="227"/>
    </row>
    <row r="92" spans="1:11" ht="19.899999999999999" customHeight="1" x14ac:dyDescent="0.2">
      <c r="A92" s="58">
        <v>48</v>
      </c>
      <c r="B92" s="58" t="s">
        <v>357</v>
      </c>
      <c r="C92" s="48">
        <v>146294.41</v>
      </c>
      <c r="D92" s="48">
        <v>83485.22</v>
      </c>
      <c r="E92" s="48">
        <v>83468.77</v>
      </c>
      <c r="F92" s="9">
        <f>E92/C92*100</f>
        <v>57.055337931230596</v>
      </c>
      <c r="G92" s="9">
        <f>E92/D92*100</f>
        <v>99.980295913456303</v>
      </c>
      <c r="J92" s="226"/>
      <c r="K92" s="227"/>
    </row>
    <row r="93" spans="1:11" ht="25.15" customHeight="1" x14ac:dyDescent="0.2">
      <c r="A93" s="58">
        <v>53</v>
      </c>
      <c r="B93" s="258" t="s">
        <v>358</v>
      </c>
      <c r="C93" s="48">
        <v>628236.56000000006</v>
      </c>
      <c r="D93" s="48">
        <v>735961.01</v>
      </c>
      <c r="E93" s="48">
        <v>724866.05</v>
      </c>
      <c r="F93" s="9">
        <f t="shared" si="1"/>
        <v>115.38106760294242</v>
      </c>
      <c r="G93" s="9">
        <f t="shared" si="2"/>
        <v>98.492452745560527</v>
      </c>
      <c r="J93" s="226"/>
      <c r="K93" s="227"/>
    </row>
    <row r="94" spans="1:11" ht="19.899999999999999" customHeight="1" x14ac:dyDescent="0.2">
      <c r="A94" s="58">
        <v>55</v>
      </c>
      <c r="B94" s="58" t="s">
        <v>359</v>
      </c>
      <c r="C94" s="48">
        <v>2856.59</v>
      </c>
      <c r="D94" s="48">
        <v>4834.4399999999996</v>
      </c>
      <c r="E94" s="48">
        <v>4723.53</v>
      </c>
      <c r="F94" s="9">
        <f t="shared" si="1"/>
        <v>165.35554629820868</v>
      </c>
      <c r="G94" s="9">
        <f t="shared" si="2"/>
        <v>97.705835629359356</v>
      </c>
      <c r="J94" s="226"/>
      <c r="K94" s="227"/>
    </row>
    <row r="95" spans="1:11" ht="19.899999999999999" customHeight="1" x14ac:dyDescent="0.2">
      <c r="A95" s="58">
        <v>58</v>
      </c>
      <c r="B95" s="58" t="s">
        <v>360</v>
      </c>
      <c r="C95" s="48">
        <v>3789.37</v>
      </c>
      <c r="D95" s="48">
        <v>4184.5200000000004</v>
      </c>
      <c r="E95" s="48">
        <v>4041.47</v>
      </c>
      <c r="F95" s="9">
        <f t="shared" si="1"/>
        <v>106.65282091746123</v>
      </c>
      <c r="G95" s="9">
        <f t="shared" si="2"/>
        <v>96.581447812413359</v>
      </c>
      <c r="J95" s="226"/>
      <c r="K95" s="227"/>
    </row>
    <row r="96" spans="1:11" ht="19.899999999999999" customHeight="1" x14ac:dyDescent="0.2">
      <c r="A96" s="58">
        <v>62</v>
      </c>
      <c r="B96" s="58" t="s">
        <v>361</v>
      </c>
      <c r="C96" s="48">
        <v>3786.87</v>
      </c>
      <c r="D96" s="48">
        <v>7479</v>
      </c>
      <c r="E96" s="48">
        <v>6184.29</v>
      </c>
      <c r="F96" s="9">
        <f t="shared" si="1"/>
        <v>163.30874838587013</v>
      </c>
      <c r="G96" s="9">
        <f t="shared" si="2"/>
        <v>82.688728439630964</v>
      </c>
      <c r="J96" s="226"/>
      <c r="K96" s="227"/>
    </row>
    <row r="97" spans="1:11" ht="19.899999999999999" customHeight="1" x14ac:dyDescent="0.2">
      <c r="A97" s="58"/>
      <c r="B97" s="60" t="s">
        <v>137</v>
      </c>
      <c r="C97" s="61">
        <f>SUM(C90:C96)</f>
        <v>902277.15</v>
      </c>
      <c r="D97" s="61">
        <f>SUM(D90:D96)</f>
        <v>1003960</v>
      </c>
      <c r="E97" s="61">
        <f>SUM(E90:E96)</f>
        <v>969273.8600000001</v>
      </c>
      <c r="F97" s="9">
        <f t="shared" si="1"/>
        <v>107.42529166343179</v>
      </c>
      <c r="G97" s="9">
        <f t="shared" si="2"/>
        <v>96.545067532571025</v>
      </c>
      <c r="J97" s="62"/>
      <c r="K97" s="227"/>
    </row>
    <row r="98" spans="1:11" x14ac:dyDescent="0.2">
      <c r="J98" s="228"/>
      <c r="K98" s="228"/>
    </row>
    <row r="99" spans="1:11" x14ac:dyDescent="0.2">
      <c r="C99" s="53"/>
    </row>
  </sheetData>
  <mergeCells count="4">
    <mergeCell ref="A89:B89"/>
    <mergeCell ref="A1:G1"/>
    <mergeCell ref="A3:B3"/>
    <mergeCell ref="A87:G87"/>
  </mergeCells>
  <pageMargins left="0.7" right="0.7" top="0.75" bottom="0.75" header="0.3" footer="0.3"/>
  <pageSetup paperSize="9" scale="64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="93" zoomScaleNormal="93" workbookViewId="0">
      <selection activeCell="C21" sqref="C21"/>
    </sheetView>
  </sheetViews>
  <sheetFormatPr defaultRowHeight="12.75" x14ac:dyDescent="0.2"/>
  <cols>
    <col min="2" max="2" width="35.5703125" customWidth="1"/>
    <col min="3" max="3" width="17" customWidth="1"/>
    <col min="4" max="4" width="18.7109375" customWidth="1"/>
    <col min="5" max="5" width="16.42578125" customWidth="1"/>
    <col min="6" max="6" width="12.28515625" customWidth="1"/>
    <col min="7" max="7" width="11.140625" customWidth="1"/>
  </cols>
  <sheetData>
    <row r="1" spans="1:10" x14ac:dyDescent="0.2">
      <c r="A1" s="151"/>
      <c r="B1" s="270"/>
      <c r="C1" s="270"/>
      <c r="D1" s="270"/>
      <c r="E1" s="265"/>
      <c r="F1" s="265"/>
      <c r="G1" s="265"/>
      <c r="H1" s="151"/>
      <c r="I1" s="151"/>
      <c r="J1" s="151"/>
    </row>
    <row r="2" spans="1:10" ht="15.75" customHeight="1" x14ac:dyDescent="0.2">
      <c r="A2" s="151"/>
      <c r="B2" s="312" t="s">
        <v>376</v>
      </c>
      <c r="C2" s="312"/>
      <c r="D2" s="312"/>
      <c r="E2" s="312"/>
      <c r="F2" s="312"/>
      <c r="G2" s="312"/>
      <c r="H2" s="151"/>
      <c r="I2" s="151"/>
      <c r="J2" s="151"/>
    </row>
    <row r="3" spans="1:10" x14ac:dyDescent="0.2">
      <c r="A3" s="151"/>
      <c r="B3" s="271"/>
      <c r="C3" s="271"/>
      <c r="D3" s="271"/>
      <c r="E3" s="266"/>
      <c r="F3" s="266"/>
      <c r="G3" s="266"/>
      <c r="H3" s="151"/>
      <c r="I3" s="151"/>
      <c r="J3" s="151"/>
    </row>
    <row r="4" spans="1:10" ht="27.6" customHeight="1" x14ac:dyDescent="0.2">
      <c r="A4" s="151"/>
      <c r="B4" s="272" t="s">
        <v>377</v>
      </c>
      <c r="C4" s="29" t="s">
        <v>352</v>
      </c>
      <c r="D4" s="30" t="s">
        <v>328</v>
      </c>
      <c r="E4" s="30" t="s">
        <v>355</v>
      </c>
      <c r="F4" s="4" t="s">
        <v>47</v>
      </c>
      <c r="G4" s="5" t="s">
        <v>47</v>
      </c>
      <c r="H4" s="151"/>
      <c r="I4" s="151"/>
      <c r="J4" s="151"/>
    </row>
    <row r="5" spans="1:10" ht="10.15" customHeight="1" x14ac:dyDescent="0.2">
      <c r="A5" s="151"/>
      <c r="B5" s="272">
        <v>1</v>
      </c>
      <c r="C5" s="272">
        <v>2</v>
      </c>
      <c r="D5" s="272">
        <v>3</v>
      </c>
      <c r="E5" s="272">
        <v>4</v>
      </c>
      <c r="F5" s="272" t="s">
        <v>292</v>
      </c>
      <c r="G5" s="272" t="s">
        <v>293</v>
      </c>
      <c r="H5" s="151"/>
      <c r="I5" s="151"/>
      <c r="J5" s="151"/>
    </row>
    <row r="6" spans="1:10" ht="15.75" customHeight="1" x14ac:dyDescent="0.2">
      <c r="A6" s="151"/>
      <c r="B6" s="286" t="s">
        <v>108</v>
      </c>
      <c r="C6" s="287">
        <v>902277.15</v>
      </c>
      <c r="D6" s="287">
        <v>1003960</v>
      </c>
      <c r="E6" s="288">
        <v>969273.86</v>
      </c>
      <c r="F6" s="288">
        <f>E6/C6*100</f>
        <v>107.42529166343179</v>
      </c>
      <c r="G6" s="288">
        <f>E6/D6*100</f>
        <v>96.545067532571011</v>
      </c>
      <c r="H6" s="151"/>
      <c r="I6" s="151"/>
      <c r="J6" s="151"/>
    </row>
    <row r="7" spans="1:10" ht="22.15" customHeight="1" x14ac:dyDescent="0.2">
      <c r="A7" s="151"/>
      <c r="B7" s="267" t="s">
        <v>378</v>
      </c>
      <c r="C7" s="274">
        <v>902277.15</v>
      </c>
      <c r="D7" s="274">
        <v>1003960</v>
      </c>
      <c r="E7" s="275">
        <v>969273.86</v>
      </c>
      <c r="F7" s="275">
        <f>E7/C7*100</f>
        <v>107.42529166343179</v>
      </c>
      <c r="G7" s="275">
        <f>E7/D7*100</f>
        <v>96.545067532571011</v>
      </c>
      <c r="H7" s="151"/>
      <c r="I7" s="151"/>
      <c r="J7" s="151"/>
    </row>
    <row r="8" spans="1:10" ht="20.45" customHeight="1" x14ac:dyDescent="0.2">
      <c r="A8" s="151"/>
      <c r="B8" s="273" t="s">
        <v>379</v>
      </c>
      <c r="C8" s="274">
        <v>902277.15</v>
      </c>
      <c r="D8" s="274">
        <v>1003960</v>
      </c>
      <c r="E8" s="275">
        <v>969273.86</v>
      </c>
      <c r="F8" s="275">
        <f>E8/C8*100</f>
        <v>107.42529166343179</v>
      </c>
      <c r="G8" s="275">
        <f>E8/D8*100</f>
        <v>96.545067532571011</v>
      </c>
      <c r="H8" s="151"/>
      <c r="I8" s="151"/>
      <c r="J8" s="151"/>
    </row>
    <row r="9" spans="1:10" x14ac:dyDescent="0.2">
      <c r="A9" s="151"/>
      <c r="B9" s="151"/>
      <c r="C9" s="151"/>
      <c r="D9" s="151"/>
      <c r="E9" s="151"/>
      <c r="F9" s="151"/>
      <c r="G9" s="151"/>
      <c r="H9" s="151"/>
      <c r="I9" s="151"/>
      <c r="J9" s="151"/>
    </row>
    <row r="10" spans="1:10" x14ac:dyDescent="0.2">
      <c r="A10" s="151"/>
      <c r="B10" s="269"/>
      <c r="C10" s="269"/>
      <c r="D10" s="269"/>
      <c r="E10" s="269"/>
      <c r="F10" s="269"/>
      <c r="G10" s="269"/>
      <c r="H10" s="151"/>
      <c r="I10" s="151"/>
      <c r="J10" s="151"/>
    </row>
    <row r="11" spans="1:10" x14ac:dyDescent="0.2">
      <c r="A11" s="151"/>
      <c r="B11" s="269"/>
      <c r="C11" s="269"/>
      <c r="D11" s="269"/>
      <c r="E11" s="269"/>
      <c r="F11" s="269"/>
      <c r="G11" s="269"/>
      <c r="H11" s="151"/>
      <c r="I11" s="151"/>
      <c r="J11" s="151"/>
    </row>
    <row r="12" spans="1:10" x14ac:dyDescent="0.2">
      <c r="B12" s="268"/>
      <c r="C12" s="268"/>
      <c r="D12" s="268"/>
      <c r="E12" s="268"/>
      <c r="F12" s="268"/>
      <c r="G12" s="268"/>
    </row>
  </sheetData>
  <mergeCells count="1">
    <mergeCell ref="B2:G2"/>
  </mergeCells>
  <pageMargins left="0.7" right="0.7" top="0.75" bottom="0.75" header="0.3" footer="0.3"/>
  <pageSetup paperSize="9" scale="7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07"/>
  <sheetViews>
    <sheetView tabSelected="1" topLeftCell="A391" zoomScaleNormal="100" workbookViewId="0">
      <selection activeCell="C403" sqref="C403:H403"/>
    </sheetView>
  </sheetViews>
  <sheetFormatPr defaultRowHeight="12.75" x14ac:dyDescent="0.2"/>
  <cols>
    <col min="1" max="2" width="2.5703125" customWidth="1"/>
    <col min="3" max="3" width="6.42578125" customWidth="1"/>
    <col min="4" max="4" width="0.140625" customWidth="1"/>
    <col min="5" max="5" width="2.5703125" customWidth="1"/>
    <col min="6" max="6" width="8" customWidth="1"/>
    <col min="7" max="7" width="4.7109375" customWidth="1"/>
    <col min="8" max="8" width="3.7109375" customWidth="1"/>
    <col min="9" max="9" width="12" customWidth="1"/>
    <col min="10" max="10" width="9.85546875" customWidth="1"/>
    <col min="11" max="11" width="11" customWidth="1"/>
    <col min="12" max="12" width="10.7109375" customWidth="1"/>
    <col min="14" max="15" width="11.7109375" bestFit="1" customWidth="1"/>
  </cols>
  <sheetData>
    <row r="1" spans="2:15" x14ac:dyDescent="0.2">
      <c r="B1" s="194" t="s">
        <v>295</v>
      </c>
      <c r="C1" s="194"/>
      <c r="D1" s="194"/>
      <c r="E1" s="194"/>
      <c r="F1" s="193"/>
      <c r="G1" s="193"/>
      <c r="H1" s="193"/>
      <c r="I1" s="193"/>
    </row>
    <row r="3" spans="2:15" ht="5.45" customHeight="1" x14ac:dyDescent="0.2">
      <c r="B3" s="365" t="s">
        <v>334</v>
      </c>
      <c r="C3" s="365"/>
      <c r="D3" s="365"/>
      <c r="E3" s="365"/>
      <c r="F3" s="365"/>
      <c r="G3" s="365"/>
      <c r="H3" s="365"/>
      <c r="I3" s="365"/>
      <c r="J3" s="365"/>
      <c r="K3" s="365"/>
    </row>
    <row r="4" spans="2:15" ht="24" customHeight="1" x14ac:dyDescent="0.2"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5" spans="2:15" ht="2.65" hidden="1" customHeight="1" x14ac:dyDescent="0.2">
      <c r="B5" s="365"/>
      <c r="C5" s="365"/>
      <c r="D5" s="365"/>
      <c r="E5" s="365"/>
      <c r="F5" s="365"/>
      <c r="G5" s="365"/>
      <c r="H5" s="365"/>
      <c r="I5" s="365"/>
      <c r="J5" s="365"/>
      <c r="K5" s="365"/>
    </row>
    <row r="6" spans="2:15" ht="11.45" customHeight="1" x14ac:dyDescent="0.2">
      <c r="B6" s="365"/>
      <c r="C6" s="365"/>
      <c r="D6" s="365"/>
      <c r="E6" s="365"/>
      <c r="F6" s="365"/>
      <c r="G6" s="365"/>
      <c r="H6" s="365"/>
      <c r="I6" s="365"/>
      <c r="J6" s="365"/>
      <c r="K6" s="365"/>
    </row>
    <row r="7" spans="2:15" ht="13.9" customHeight="1" x14ac:dyDescent="0.2"/>
    <row r="8" spans="2:15" ht="41.65" customHeight="1" x14ac:dyDescent="0.2">
      <c r="B8" s="362" t="s">
        <v>335</v>
      </c>
      <c r="C8" s="363"/>
      <c r="D8" s="363"/>
      <c r="E8" s="363"/>
      <c r="F8" s="363"/>
      <c r="G8" s="363"/>
      <c r="H8" s="363"/>
      <c r="I8" s="364"/>
      <c r="J8" s="244" t="s">
        <v>296</v>
      </c>
      <c r="K8" s="244" t="s">
        <v>344</v>
      </c>
      <c r="L8" s="244" t="s">
        <v>47</v>
      </c>
    </row>
    <row r="9" spans="2:15" ht="15" customHeight="1" x14ac:dyDescent="0.2">
      <c r="B9" s="347">
        <v>1</v>
      </c>
      <c r="C9" s="348"/>
      <c r="D9" s="348"/>
      <c r="E9" s="348"/>
      <c r="F9" s="349"/>
      <c r="G9" s="349"/>
      <c r="H9" s="349"/>
      <c r="I9" s="350"/>
      <c r="J9" s="152">
        <v>2</v>
      </c>
      <c r="K9" s="152">
        <v>3</v>
      </c>
      <c r="L9" s="152" t="s">
        <v>336</v>
      </c>
    </row>
    <row r="10" spans="2:15" ht="20.45" customHeight="1" x14ac:dyDescent="0.2">
      <c r="B10" s="351" t="s">
        <v>337</v>
      </c>
      <c r="C10" s="352"/>
      <c r="D10" s="352"/>
      <c r="E10" s="353"/>
      <c r="F10" s="354" t="s">
        <v>338</v>
      </c>
      <c r="G10" s="355"/>
      <c r="H10" s="355"/>
      <c r="I10" s="356"/>
      <c r="J10" s="248">
        <v>1003960</v>
      </c>
      <c r="K10" s="249">
        <v>969273.86</v>
      </c>
      <c r="L10" s="230">
        <f>K10/J10*100</f>
        <v>96.545067532571011</v>
      </c>
    </row>
    <row r="11" spans="2:15" ht="16.149999999999999" customHeight="1" x14ac:dyDescent="0.2">
      <c r="B11" s="357" t="s">
        <v>339</v>
      </c>
      <c r="C11" s="358"/>
      <c r="D11" s="358"/>
      <c r="E11" s="358"/>
      <c r="F11" s="358"/>
      <c r="G11" s="358"/>
      <c r="H11" s="358"/>
      <c r="I11" s="359"/>
      <c r="J11" s="250"/>
      <c r="K11" s="251"/>
      <c r="L11" s="230"/>
    </row>
    <row r="12" spans="2:15" ht="16.149999999999999" customHeight="1" x14ac:dyDescent="0.2">
      <c r="B12" s="333">
        <v>1</v>
      </c>
      <c r="C12" s="334"/>
      <c r="D12" s="334"/>
      <c r="E12" s="335"/>
      <c r="F12" s="325" t="s">
        <v>133</v>
      </c>
      <c r="G12" s="336"/>
      <c r="H12" s="336"/>
      <c r="I12" s="337"/>
      <c r="J12" s="252">
        <v>33355.58</v>
      </c>
      <c r="K12" s="253">
        <v>31019.65</v>
      </c>
      <c r="L12" s="116">
        <f t="shared" ref="L12:L19" si="0">K12/J12*100</f>
        <v>92.996883879698686</v>
      </c>
    </row>
    <row r="13" spans="2:15" ht="16.149999999999999" customHeight="1" x14ac:dyDescent="0.2">
      <c r="B13" s="245"/>
      <c r="C13" s="246">
        <v>3</v>
      </c>
      <c r="D13" s="246"/>
      <c r="E13" s="247"/>
      <c r="F13" s="325" t="s">
        <v>136</v>
      </c>
      <c r="G13" s="326"/>
      <c r="H13" s="326"/>
      <c r="I13" s="327"/>
      <c r="J13" s="252">
        <v>134660.23000000001</v>
      </c>
      <c r="K13" s="253">
        <v>114970.1</v>
      </c>
      <c r="L13" s="116">
        <f t="shared" si="0"/>
        <v>85.37791744451944</v>
      </c>
    </row>
    <row r="14" spans="2:15" ht="16.149999999999999" customHeight="1" x14ac:dyDescent="0.2">
      <c r="B14" s="245"/>
      <c r="C14" s="246">
        <v>4</v>
      </c>
      <c r="D14" s="246"/>
      <c r="E14" s="247"/>
      <c r="F14" s="325" t="s">
        <v>340</v>
      </c>
      <c r="G14" s="326"/>
      <c r="H14" s="326"/>
      <c r="I14" s="327"/>
      <c r="J14" s="252">
        <v>83485.22</v>
      </c>
      <c r="K14" s="253">
        <v>83468.77</v>
      </c>
      <c r="L14" s="116">
        <f t="shared" si="0"/>
        <v>99.980295913456303</v>
      </c>
    </row>
    <row r="15" spans="2:15" ht="16.149999999999999" customHeight="1" x14ac:dyDescent="0.2">
      <c r="B15" s="245"/>
      <c r="C15" s="246">
        <v>5</v>
      </c>
      <c r="D15" s="246"/>
      <c r="E15" s="247"/>
      <c r="F15" s="325" t="s">
        <v>135</v>
      </c>
      <c r="G15" s="326"/>
      <c r="H15" s="326"/>
      <c r="I15" s="327"/>
      <c r="J15" s="252">
        <v>744979.97</v>
      </c>
      <c r="K15" s="253">
        <v>733631.05</v>
      </c>
      <c r="L15" s="116">
        <f t="shared" si="0"/>
        <v>98.476614075946244</v>
      </c>
    </row>
    <row r="16" spans="2:15" ht="16.149999999999999" customHeight="1" x14ac:dyDescent="0.2">
      <c r="B16" s="245"/>
      <c r="C16" s="246">
        <v>6</v>
      </c>
      <c r="D16" s="246"/>
      <c r="E16" s="247"/>
      <c r="F16" s="325" t="s">
        <v>134</v>
      </c>
      <c r="G16" s="326"/>
      <c r="H16" s="326"/>
      <c r="I16" s="327"/>
      <c r="J16" s="252">
        <v>7479</v>
      </c>
      <c r="K16" s="253">
        <v>6184.29</v>
      </c>
      <c r="L16" s="116">
        <f t="shared" si="0"/>
        <v>82.688728439630964</v>
      </c>
      <c r="N16" s="256"/>
      <c r="O16" s="256"/>
    </row>
    <row r="17" spans="2:15" ht="21.6" customHeight="1" x14ac:dyDescent="0.2">
      <c r="B17" s="245"/>
      <c r="C17" s="246">
        <v>7</v>
      </c>
      <c r="D17" s="246"/>
      <c r="E17" s="247"/>
      <c r="F17" s="325" t="s">
        <v>341</v>
      </c>
      <c r="G17" s="326"/>
      <c r="H17" s="326"/>
      <c r="I17" s="327"/>
      <c r="J17" s="252">
        <v>0</v>
      </c>
      <c r="K17" s="253">
        <v>0</v>
      </c>
      <c r="L17" s="223" t="s">
        <v>189</v>
      </c>
    </row>
    <row r="18" spans="2:15" ht="16.149999999999999" customHeight="1" x14ac:dyDescent="0.2">
      <c r="B18" s="245"/>
      <c r="C18" s="246">
        <v>8</v>
      </c>
      <c r="D18" s="246"/>
      <c r="E18" s="247"/>
      <c r="F18" s="325" t="s">
        <v>342</v>
      </c>
      <c r="G18" s="326"/>
      <c r="H18" s="326"/>
      <c r="I18" s="327"/>
      <c r="J18" s="252">
        <v>0</v>
      </c>
      <c r="K18" s="253">
        <v>0</v>
      </c>
      <c r="L18" s="223" t="s">
        <v>189</v>
      </c>
    </row>
    <row r="19" spans="2:15" ht="16.149999999999999" customHeight="1" x14ac:dyDescent="0.2">
      <c r="B19" s="333">
        <v>9</v>
      </c>
      <c r="C19" s="334"/>
      <c r="D19" s="334"/>
      <c r="E19" s="335"/>
      <c r="F19" s="325" t="s">
        <v>343</v>
      </c>
      <c r="G19" s="336"/>
      <c r="H19" s="336"/>
      <c r="I19" s="337"/>
      <c r="J19" s="252">
        <v>30928.36</v>
      </c>
      <c r="K19" s="253">
        <v>25491.03</v>
      </c>
      <c r="L19" s="116">
        <f t="shared" si="0"/>
        <v>82.419598064688842</v>
      </c>
    </row>
    <row r="20" spans="2:15" ht="27.6" customHeight="1" x14ac:dyDescent="0.2">
      <c r="B20" s="338" t="s">
        <v>190</v>
      </c>
      <c r="C20" s="339"/>
      <c r="D20" s="339"/>
      <c r="E20" s="340"/>
      <c r="F20" s="243">
        <v>2201</v>
      </c>
      <c r="G20" s="338" t="s">
        <v>200</v>
      </c>
      <c r="H20" s="339"/>
      <c r="I20" s="340"/>
      <c r="J20" s="229">
        <v>795438.94</v>
      </c>
      <c r="K20" s="229">
        <v>784805.2</v>
      </c>
      <c r="L20" s="230">
        <f>K20/J20*100</f>
        <v>98.663160744934103</v>
      </c>
      <c r="O20" s="176"/>
    </row>
    <row r="21" spans="2:15" ht="27.6" customHeight="1" x14ac:dyDescent="0.2">
      <c r="B21" s="322" t="s">
        <v>191</v>
      </c>
      <c r="C21" s="323"/>
      <c r="D21" s="323"/>
      <c r="E21" s="324"/>
      <c r="F21" s="155" t="s">
        <v>345</v>
      </c>
      <c r="G21" s="322" t="s">
        <v>273</v>
      </c>
      <c r="H21" s="323"/>
      <c r="I21" s="324"/>
      <c r="J21" s="154">
        <v>724076.09</v>
      </c>
      <c r="K21" s="154">
        <v>713458.8</v>
      </c>
      <c r="L21" s="154">
        <f>K21/J21*100</f>
        <v>98.533677586287936</v>
      </c>
      <c r="O21" s="176"/>
    </row>
    <row r="22" spans="2:15" ht="18.600000000000001" customHeight="1" x14ac:dyDescent="0.2">
      <c r="B22" s="341" t="s">
        <v>184</v>
      </c>
      <c r="C22" s="342"/>
      <c r="D22" s="342"/>
      <c r="E22" s="343"/>
      <c r="F22" s="178">
        <v>53082</v>
      </c>
      <c r="G22" s="341" t="s">
        <v>192</v>
      </c>
      <c r="H22" s="342"/>
      <c r="I22" s="343"/>
      <c r="J22" s="179">
        <v>724076.09</v>
      </c>
      <c r="K22" s="179">
        <v>713458.8</v>
      </c>
      <c r="L22" s="179">
        <f>K22/J22*100</f>
        <v>98.533677586287936</v>
      </c>
    </row>
    <row r="23" spans="2:15" ht="18.600000000000001" customHeight="1" x14ac:dyDescent="0.2">
      <c r="B23" s="196"/>
      <c r="C23" s="197"/>
      <c r="D23" s="197"/>
      <c r="E23" s="198"/>
      <c r="F23" s="126">
        <v>31</v>
      </c>
      <c r="G23" s="328" t="s">
        <v>297</v>
      </c>
      <c r="H23" s="329"/>
      <c r="I23" s="330"/>
      <c r="J23" s="116">
        <v>708746.09</v>
      </c>
      <c r="K23" s="116">
        <v>696214.19</v>
      </c>
      <c r="L23" s="116">
        <f>K23/J23*100</f>
        <v>98.231820933220234</v>
      </c>
    </row>
    <row r="24" spans="2:15" ht="18.600000000000001" customHeight="1" x14ac:dyDescent="0.2">
      <c r="B24" s="316"/>
      <c r="C24" s="317"/>
      <c r="D24" s="317"/>
      <c r="E24" s="318"/>
      <c r="F24" s="126">
        <v>311</v>
      </c>
      <c r="G24" s="328" t="s">
        <v>193</v>
      </c>
      <c r="H24" s="331"/>
      <c r="I24" s="332"/>
      <c r="J24" s="115"/>
      <c r="K24" s="114">
        <v>576397.04</v>
      </c>
      <c r="L24" s="116"/>
    </row>
    <row r="25" spans="2:15" ht="15" customHeight="1" x14ac:dyDescent="0.2">
      <c r="B25" s="316"/>
      <c r="C25" s="317"/>
      <c r="D25" s="317"/>
      <c r="E25" s="318"/>
      <c r="F25" s="127">
        <v>3111</v>
      </c>
      <c r="G25" s="316" t="s">
        <v>194</v>
      </c>
      <c r="H25" s="317"/>
      <c r="I25" s="318"/>
      <c r="J25" s="118"/>
      <c r="K25" s="117">
        <v>576397.04</v>
      </c>
      <c r="L25" s="119"/>
    </row>
    <row r="26" spans="2:15" ht="27.4" customHeight="1" x14ac:dyDescent="0.2">
      <c r="B26" s="316"/>
      <c r="C26" s="317"/>
      <c r="D26" s="317"/>
      <c r="E26" s="318"/>
      <c r="F26" s="126">
        <v>312</v>
      </c>
      <c r="G26" s="328" t="s">
        <v>195</v>
      </c>
      <c r="H26" s="331"/>
      <c r="I26" s="332"/>
      <c r="J26" s="115"/>
      <c r="K26" s="114">
        <v>24702.93</v>
      </c>
      <c r="L26" s="116"/>
    </row>
    <row r="27" spans="2:15" ht="22.35" customHeight="1" x14ac:dyDescent="0.2">
      <c r="B27" s="316"/>
      <c r="C27" s="317"/>
      <c r="D27" s="317"/>
      <c r="E27" s="318"/>
      <c r="F27" s="127">
        <v>3121</v>
      </c>
      <c r="G27" s="316" t="s">
        <v>195</v>
      </c>
      <c r="H27" s="317"/>
      <c r="I27" s="318"/>
      <c r="J27" s="118"/>
      <c r="K27" s="117">
        <v>24702.93</v>
      </c>
      <c r="L27" s="119"/>
    </row>
    <row r="28" spans="2:15" ht="22.35" customHeight="1" x14ac:dyDescent="0.2">
      <c r="B28" s="316"/>
      <c r="C28" s="317"/>
      <c r="D28" s="317"/>
      <c r="E28" s="318"/>
      <c r="F28" s="126">
        <v>313</v>
      </c>
      <c r="G28" s="328" t="s">
        <v>196</v>
      </c>
      <c r="H28" s="331"/>
      <c r="I28" s="332"/>
      <c r="J28" s="115"/>
      <c r="K28" s="114">
        <v>95114.22</v>
      </c>
      <c r="L28" s="116"/>
    </row>
    <row r="29" spans="2:15" ht="22.35" customHeight="1" x14ac:dyDescent="0.2">
      <c r="B29" s="157"/>
      <c r="C29" s="158"/>
      <c r="D29" s="158"/>
      <c r="E29" s="159"/>
      <c r="F29" s="127">
        <v>3132</v>
      </c>
      <c r="G29" s="316" t="s">
        <v>196</v>
      </c>
      <c r="H29" s="317"/>
      <c r="I29" s="318"/>
      <c r="J29" s="118"/>
      <c r="K29" s="117">
        <v>95096.59</v>
      </c>
      <c r="L29" s="119"/>
    </row>
    <row r="30" spans="2:15" ht="22.35" customHeight="1" x14ac:dyDescent="0.2">
      <c r="B30" s="316"/>
      <c r="C30" s="317"/>
      <c r="D30" s="317"/>
      <c r="E30" s="318"/>
      <c r="F30" s="127">
        <v>3133</v>
      </c>
      <c r="G30" s="316" t="s">
        <v>196</v>
      </c>
      <c r="H30" s="317"/>
      <c r="I30" s="318"/>
      <c r="J30" s="118"/>
      <c r="K30" s="117">
        <v>17.63</v>
      </c>
      <c r="L30" s="119"/>
    </row>
    <row r="31" spans="2:15" ht="22.35" customHeight="1" x14ac:dyDescent="0.2">
      <c r="B31" s="195"/>
      <c r="C31" s="199"/>
      <c r="D31" s="199"/>
      <c r="E31" s="200"/>
      <c r="F31" s="126">
        <v>32</v>
      </c>
      <c r="G31" s="328" t="s">
        <v>298</v>
      </c>
      <c r="H31" s="329"/>
      <c r="I31" s="330"/>
      <c r="J31" s="115">
        <v>14615</v>
      </c>
      <c r="K31" s="114">
        <v>16143.34</v>
      </c>
      <c r="L31" s="116">
        <f>K31/J31*100</f>
        <v>110.45733835100924</v>
      </c>
    </row>
    <row r="32" spans="2:15" ht="22.35" customHeight="1" x14ac:dyDescent="0.2">
      <c r="B32" s="235"/>
      <c r="C32" s="236"/>
      <c r="D32" s="236"/>
      <c r="E32" s="237"/>
      <c r="F32" s="126">
        <v>322</v>
      </c>
      <c r="G32" s="328" t="s">
        <v>205</v>
      </c>
      <c r="H32" s="331"/>
      <c r="I32" s="332"/>
      <c r="J32" s="115"/>
      <c r="K32" s="114">
        <v>1578.89</v>
      </c>
      <c r="L32" s="116"/>
    </row>
    <row r="33" spans="2:12" ht="22.35" customHeight="1" x14ac:dyDescent="0.2">
      <c r="B33" s="235"/>
      <c r="C33" s="254"/>
      <c r="D33" s="254"/>
      <c r="E33" s="255"/>
      <c r="F33" s="127">
        <v>3221</v>
      </c>
      <c r="G33" s="316" t="s">
        <v>33</v>
      </c>
      <c r="H33" s="366"/>
      <c r="I33" s="367"/>
      <c r="J33" s="118"/>
      <c r="K33" s="117">
        <v>1578.89</v>
      </c>
      <c r="L33" s="119"/>
    </row>
    <row r="34" spans="2:12" ht="22.35" customHeight="1" x14ac:dyDescent="0.2">
      <c r="B34" s="128"/>
      <c r="C34" s="129"/>
      <c r="D34" s="129"/>
      <c r="E34" s="130"/>
      <c r="F34" s="126">
        <v>323</v>
      </c>
      <c r="G34" s="328" t="s">
        <v>6</v>
      </c>
      <c r="H34" s="331"/>
      <c r="I34" s="332"/>
      <c r="J34" s="115"/>
      <c r="K34" s="114">
        <v>12464.52</v>
      </c>
      <c r="L34" s="116"/>
    </row>
    <row r="35" spans="2:12" s="151" customFormat="1" ht="22.35" customHeight="1" x14ac:dyDescent="0.2">
      <c r="B35" s="235"/>
      <c r="C35" s="254"/>
      <c r="D35" s="254"/>
      <c r="E35" s="255"/>
      <c r="F35" s="127">
        <v>3235</v>
      </c>
      <c r="G35" s="316" t="s">
        <v>254</v>
      </c>
      <c r="H35" s="366"/>
      <c r="I35" s="367"/>
      <c r="J35" s="118"/>
      <c r="K35" s="117">
        <v>79.63</v>
      </c>
      <c r="L35" s="119"/>
    </row>
    <row r="36" spans="2:12" ht="22.35" customHeight="1" x14ac:dyDescent="0.2">
      <c r="B36" s="157"/>
      <c r="C36" s="160"/>
      <c r="D36" s="160"/>
      <c r="E36" s="161"/>
      <c r="F36" s="127">
        <v>3236</v>
      </c>
      <c r="G36" s="316" t="s">
        <v>278</v>
      </c>
      <c r="H36" s="360"/>
      <c r="I36" s="361"/>
      <c r="J36" s="118"/>
      <c r="K36" s="117">
        <v>0</v>
      </c>
      <c r="L36" s="119"/>
    </row>
    <row r="37" spans="2:12" ht="22.35" customHeight="1" x14ac:dyDescent="0.2">
      <c r="B37" s="128"/>
      <c r="C37" s="129"/>
      <c r="D37" s="129"/>
      <c r="E37" s="130"/>
      <c r="F37" s="127">
        <v>3237</v>
      </c>
      <c r="G37" s="316" t="s">
        <v>197</v>
      </c>
      <c r="H37" s="317"/>
      <c r="I37" s="318"/>
      <c r="J37" s="118"/>
      <c r="K37" s="117">
        <v>12384.89</v>
      </c>
      <c r="L37" s="119"/>
    </row>
    <row r="38" spans="2:12" ht="22.35" customHeight="1" x14ac:dyDescent="0.2">
      <c r="B38" s="128"/>
      <c r="C38" s="374"/>
      <c r="D38" s="374"/>
      <c r="E38" s="375"/>
      <c r="F38" s="126">
        <v>329</v>
      </c>
      <c r="G38" s="328" t="s">
        <v>198</v>
      </c>
      <c r="H38" s="331"/>
      <c r="I38" s="332"/>
      <c r="J38" s="115"/>
      <c r="K38" s="114">
        <v>2099.9299999999998</v>
      </c>
      <c r="L38" s="116"/>
    </row>
    <row r="39" spans="2:12" ht="22.35" customHeight="1" x14ac:dyDescent="0.2">
      <c r="B39" s="157"/>
      <c r="C39" s="160"/>
      <c r="D39" s="160"/>
      <c r="E39" s="161"/>
      <c r="F39" s="127">
        <v>3295</v>
      </c>
      <c r="G39" s="316" t="s">
        <v>39</v>
      </c>
      <c r="H39" s="317"/>
      <c r="I39" s="318"/>
      <c r="J39" s="118"/>
      <c r="K39" s="117">
        <v>1664.43</v>
      </c>
      <c r="L39" s="119"/>
    </row>
    <row r="40" spans="2:12" ht="22.35" customHeight="1" x14ac:dyDescent="0.2">
      <c r="B40" s="157"/>
      <c r="C40" s="160"/>
      <c r="D40" s="160"/>
      <c r="E40" s="161"/>
      <c r="F40" s="127">
        <v>3296</v>
      </c>
      <c r="G40" s="316" t="s">
        <v>279</v>
      </c>
      <c r="H40" s="317"/>
      <c r="I40" s="318"/>
      <c r="J40" s="118"/>
      <c r="K40" s="117">
        <v>435.5</v>
      </c>
      <c r="L40" s="119"/>
    </row>
    <row r="41" spans="2:12" ht="22.35" customHeight="1" x14ac:dyDescent="0.2">
      <c r="B41" s="195"/>
      <c r="C41" s="207"/>
      <c r="D41" s="207"/>
      <c r="E41" s="208"/>
      <c r="F41" s="126">
        <v>34</v>
      </c>
      <c r="G41" s="328" t="s">
        <v>299</v>
      </c>
      <c r="H41" s="366"/>
      <c r="I41" s="367"/>
      <c r="J41" s="115">
        <v>600</v>
      </c>
      <c r="K41" s="114">
        <v>549.09</v>
      </c>
      <c r="L41" s="116">
        <f>K41/J41*100</f>
        <v>91.515000000000001</v>
      </c>
    </row>
    <row r="42" spans="2:12" ht="22.35" customHeight="1" x14ac:dyDescent="0.2">
      <c r="B42" s="157"/>
      <c r="C42" s="160"/>
      <c r="D42" s="160"/>
      <c r="E42" s="161"/>
      <c r="F42" s="126">
        <v>343</v>
      </c>
      <c r="G42" s="328" t="s">
        <v>280</v>
      </c>
      <c r="H42" s="329"/>
      <c r="I42" s="330"/>
      <c r="J42" s="115"/>
      <c r="K42" s="114">
        <v>549.09</v>
      </c>
      <c r="L42" s="116"/>
    </row>
    <row r="43" spans="2:12" ht="21.6" customHeight="1" x14ac:dyDescent="0.2">
      <c r="B43" s="316"/>
      <c r="C43" s="317"/>
      <c r="D43" s="317"/>
      <c r="E43" s="318"/>
      <c r="F43" s="127">
        <v>3433</v>
      </c>
      <c r="G43" s="316" t="s">
        <v>279</v>
      </c>
      <c r="H43" s="317"/>
      <c r="I43" s="318"/>
      <c r="J43" s="118"/>
      <c r="K43" s="117">
        <v>549.09</v>
      </c>
      <c r="L43" s="119"/>
    </row>
    <row r="44" spans="2:12" ht="30" customHeight="1" x14ac:dyDescent="0.2">
      <c r="B44" s="195"/>
      <c r="C44" s="207"/>
      <c r="D44" s="207"/>
      <c r="E44" s="208"/>
      <c r="F44" s="126">
        <v>37</v>
      </c>
      <c r="G44" s="328" t="s">
        <v>300</v>
      </c>
      <c r="H44" s="366"/>
      <c r="I44" s="367"/>
      <c r="J44" s="115">
        <v>115</v>
      </c>
      <c r="K44" s="114">
        <v>114.18</v>
      </c>
      <c r="L44" s="116">
        <f>K44/J44*100</f>
        <v>99.286956521739128</v>
      </c>
    </row>
    <row r="45" spans="2:12" ht="22.35" customHeight="1" x14ac:dyDescent="0.2">
      <c r="B45" s="196"/>
      <c r="C45" s="201"/>
      <c r="D45" s="201"/>
      <c r="E45" s="202"/>
      <c r="F45" s="126">
        <v>372</v>
      </c>
      <c r="G45" s="328" t="s">
        <v>301</v>
      </c>
      <c r="H45" s="329"/>
      <c r="I45" s="330"/>
      <c r="J45" s="115"/>
      <c r="K45" s="114">
        <v>114.18</v>
      </c>
      <c r="L45" s="116"/>
    </row>
    <row r="46" spans="2:12" ht="21.6" customHeight="1" x14ac:dyDescent="0.2">
      <c r="B46" s="316"/>
      <c r="C46" s="317"/>
      <c r="D46" s="317"/>
      <c r="E46" s="318"/>
      <c r="F46" s="127">
        <v>3722</v>
      </c>
      <c r="G46" s="316" t="s">
        <v>302</v>
      </c>
      <c r="H46" s="317"/>
      <c r="I46" s="318"/>
      <c r="J46" s="118"/>
      <c r="K46" s="117">
        <v>114.18</v>
      </c>
      <c r="L46" s="119"/>
    </row>
    <row r="47" spans="2:12" ht="30" customHeight="1" x14ac:dyDescent="0.2">
      <c r="B47" s="234"/>
      <c r="C47" s="207"/>
      <c r="D47" s="207"/>
      <c r="E47" s="208"/>
      <c r="F47" s="126">
        <v>42</v>
      </c>
      <c r="G47" s="328" t="s">
        <v>347</v>
      </c>
      <c r="H47" s="366"/>
      <c r="I47" s="367"/>
      <c r="J47" s="115">
        <v>0</v>
      </c>
      <c r="K47" s="114">
        <v>438</v>
      </c>
      <c r="L47" s="116" t="e">
        <f>K47/J47*100</f>
        <v>#DIV/0!</v>
      </c>
    </row>
    <row r="48" spans="2:12" ht="22.35" customHeight="1" x14ac:dyDescent="0.2">
      <c r="B48" s="235"/>
      <c r="C48" s="236"/>
      <c r="D48" s="236"/>
      <c r="E48" s="237"/>
      <c r="F48" s="126">
        <v>424</v>
      </c>
      <c r="G48" s="328" t="s">
        <v>346</v>
      </c>
      <c r="H48" s="329"/>
      <c r="I48" s="330"/>
      <c r="J48" s="115"/>
      <c r="K48" s="114">
        <v>438</v>
      </c>
      <c r="L48" s="116"/>
    </row>
    <row r="49" spans="2:12" ht="21.6" customHeight="1" x14ac:dyDescent="0.2">
      <c r="B49" s="316"/>
      <c r="C49" s="317"/>
      <c r="D49" s="317"/>
      <c r="E49" s="318"/>
      <c r="F49" s="127">
        <v>4241</v>
      </c>
      <c r="G49" s="316" t="s">
        <v>44</v>
      </c>
      <c r="H49" s="317"/>
      <c r="I49" s="318"/>
      <c r="J49" s="118"/>
      <c r="K49" s="117">
        <v>438</v>
      </c>
      <c r="L49" s="119"/>
    </row>
    <row r="50" spans="2:12" ht="13.15" customHeight="1" x14ac:dyDescent="0.2">
      <c r="B50" s="319" t="s">
        <v>199</v>
      </c>
      <c r="C50" s="320"/>
      <c r="D50" s="320"/>
      <c r="E50" s="320"/>
      <c r="F50" s="320"/>
      <c r="G50" s="320"/>
      <c r="H50" s="320"/>
      <c r="I50" s="321"/>
      <c r="J50" s="131">
        <f>SUM(J23:J46)</f>
        <v>724076.09</v>
      </c>
      <c r="K50" s="131">
        <f>+K24+K26+K28++K32+K34+K38+K42+K45+K48</f>
        <v>713458.80000000016</v>
      </c>
      <c r="L50" s="116">
        <f>K50/J50*100</f>
        <v>98.533677586287951</v>
      </c>
    </row>
    <row r="51" spans="2:12" ht="22.9" customHeight="1" x14ac:dyDescent="0.2">
      <c r="B51" s="120"/>
      <c r="C51" s="121"/>
      <c r="D51" s="122"/>
      <c r="E51" s="121"/>
      <c r="F51" s="122"/>
      <c r="G51" s="122"/>
      <c r="H51" s="121"/>
      <c r="I51" s="123"/>
      <c r="J51" s="118"/>
      <c r="K51" s="124"/>
      <c r="L51" s="119"/>
    </row>
    <row r="52" spans="2:12" ht="27.6" customHeight="1" x14ac:dyDescent="0.2">
      <c r="B52" s="322" t="s">
        <v>191</v>
      </c>
      <c r="C52" s="323"/>
      <c r="D52" s="323"/>
      <c r="E52" s="324"/>
      <c r="F52" s="153" t="s">
        <v>201</v>
      </c>
      <c r="G52" s="322" t="s">
        <v>202</v>
      </c>
      <c r="H52" s="323"/>
      <c r="I52" s="324"/>
      <c r="J52" s="154">
        <v>20248.32</v>
      </c>
      <c r="K52" s="154">
        <v>20248.32</v>
      </c>
      <c r="L52" s="154">
        <f>K52/J52*100</f>
        <v>100</v>
      </c>
    </row>
    <row r="53" spans="2:12" ht="27.6" customHeight="1" x14ac:dyDescent="0.2">
      <c r="B53" s="341" t="s">
        <v>184</v>
      </c>
      <c r="C53" s="342"/>
      <c r="D53" s="342"/>
      <c r="E53" s="343"/>
      <c r="F53" s="180" t="s">
        <v>203</v>
      </c>
      <c r="G53" s="341" t="s">
        <v>204</v>
      </c>
      <c r="H53" s="342"/>
      <c r="I53" s="343"/>
      <c r="J53" s="179">
        <v>20248.32</v>
      </c>
      <c r="K53" s="179">
        <v>20248.32</v>
      </c>
      <c r="L53" s="179">
        <f>K53/J53*100</f>
        <v>100</v>
      </c>
    </row>
    <row r="54" spans="2:12" ht="22.35" customHeight="1" x14ac:dyDescent="0.2">
      <c r="B54" s="195"/>
      <c r="C54" s="199"/>
      <c r="D54" s="199"/>
      <c r="E54" s="200"/>
      <c r="F54" s="126">
        <v>32</v>
      </c>
      <c r="G54" s="328" t="s">
        <v>298</v>
      </c>
      <c r="H54" s="329"/>
      <c r="I54" s="330"/>
      <c r="J54" s="115">
        <v>19544.89</v>
      </c>
      <c r="K54" s="114">
        <v>19396.25</v>
      </c>
      <c r="L54" s="116">
        <f>K54/J54*100</f>
        <v>99.239494312835745</v>
      </c>
    </row>
    <row r="55" spans="2:12" ht="27.6" customHeight="1" x14ac:dyDescent="0.2">
      <c r="B55" s="328"/>
      <c r="C55" s="331"/>
      <c r="D55" s="331"/>
      <c r="E55" s="332"/>
      <c r="F55" s="126">
        <v>321</v>
      </c>
      <c r="G55" s="328" t="s">
        <v>2</v>
      </c>
      <c r="H55" s="331"/>
      <c r="I55" s="332"/>
      <c r="J55" s="115"/>
      <c r="K55" s="114">
        <v>1653.52</v>
      </c>
      <c r="L55" s="116"/>
    </row>
    <row r="56" spans="2:12" ht="25.15" customHeight="1" x14ac:dyDescent="0.2">
      <c r="B56" s="316"/>
      <c r="C56" s="317"/>
      <c r="D56" s="317"/>
      <c r="E56" s="318"/>
      <c r="F56" s="127">
        <v>3211</v>
      </c>
      <c r="G56" s="316" t="s">
        <v>5</v>
      </c>
      <c r="H56" s="317"/>
      <c r="I56" s="318"/>
      <c r="J56" s="118"/>
      <c r="K56" s="117">
        <v>1423.52</v>
      </c>
      <c r="L56" s="119"/>
    </row>
    <row r="57" spans="2:12" ht="25.15" customHeight="1" x14ac:dyDescent="0.2">
      <c r="B57" s="316"/>
      <c r="C57" s="317"/>
      <c r="D57" s="317"/>
      <c r="E57" s="318"/>
      <c r="F57" s="132" t="s">
        <v>24</v>
      </c>
      <c r="G57" s="316" t="s">
        <v>25</v>
      </c>
      <c r="H57" s="317"/>
      <c r="I57" s="318"/>
      <c r="J57" s="118"/>
      <c r="K57" s="117">
        <v>230</v>
      </c>
      <c r="L57" s="119"/>
    </row>
    <row r="58" spans="2:12" ht="23.65" customHeight="1" x14ac:dyDescent="0.2">
      <c r="B58" s="316"/>
      <c r="C58" s="317"/>
      <c r="D58" s="317"/>
      <c r="E58" s="318"/>
      <c r="F58" s="126">
        <v>322</v>
      </c>
      <c r="G58" s="328" t="s">
        <v>205</v>
      </c>
      <c r="H58" s="331"/>
      <c r="I58" s="332"/>
      <c r="J58" s="115"/>
      <c r="K58" s="114">
        <v>8731.58</v>
      </c>
      <c r="L58" s="116"/>
    </row>
    <row r="59" spans="2:12" ht="33" customHeight="1" x14ac:dyDescent="0.2">
      <c r="B59" s="316"/>
      <c r="C59" s="317"/>
      <c r="D59" s="317"/>
      <c r="E59" s="318"/>
      <c r="F59" s="132" t="s">
        <v>32</v>
      </c>
      <c r="G59" s="316" t="s">
        <v>33</v>
      </c>
      <c r="H59" s="317"/>
      <c r="I59" s="318"/>
      <c r="J59" s="118"/>
      <c r="K59" s="117">
        <v>5009.3999999999996</v>
      </c>
      <c r="L59" s="119"/>
    </row>
    <row r="60" spans="2:12" ht="20.65" customHeight="1" x14ac:dyDescent="0.2">
      <c r="B60" s="316"/>
      <c r="C60" s="317"/>
      <c r="D60" s="317"/>
      <c r="E60" s="318"/>
      <c r="F60" s="132" t="s">
        <v>34</v>
      </c>
      <c r="G60" s="316" t="s">
        <v>35</v>
      </c>
      <c r="H60" s="317"/>
      <c r="I60" s="318"/>
      <c r="J60" s="118"/>
      <c r="K60" s="117">
        <v>3722.18</v>
      </c>
      <c r="L60" s="119"/>
    </row>
    <row r="61" spans="2:12" ht="20.65" customHeight="1" x14ac:dyDescent="0.2">
      <c r="B61" s="157"/>
      <c r="C61" s="158"/>
      <c r="D61" s="158"/>
      <c r="E61" s="159"/>
      <c r="F61" s="127">
        <v>3225</v>
      </c>
      <c r="G61" s="316" t="s">
        <v>206</v>
      </c>
      <c r="H61" s="317"/>
      <c r="I61" s="318"/>
      <c r="J61" s="118"/>
      <c r="K61" s="117">
        <v>0</v>
      </c>
      <c r="L61" s="119"/>
    </row>
    <row r="62" spans="2:12" ht="21.6" customHeight="1" x14ac:dyDescent="0.2">
      <c r="B62" s="316"/>
      <c r="C62" s="317"/>
      <c r="D62" s="317"/>
      <c r="E62" s="318"/>
      <c r="F62" s="127">
        <v>3227</v>
      </c>
      <c r="G62" s="316" t="s">
        <v>281</v>
      </c>
      <c r="H62" s="317"/>
      <c r="I62" s="318"/>
      <c r="J62" s="118"/>
      <c r="K62" s="117">
        <v>0</v>
      </c>
      <c r="L62" s="119"/>
    </row>
    <row r="63" spans="2:12" ht="14.45" customHeight="1" x14ac:dyDescent="0.2">
      <c r="B63" s="316"/>
      <c r="C63" s="317"/>
      <c r="D63" s="317"/>
      <c r="E63" s="318"/>
      <c r="F63" s="126">
        <v>323</v>
      </c>
      <c r="G63" s="328" t="s">
        <v>6</v>
      </c>
      <c r="H63" s="331"/>
      <c r="I63" s="332"/>
      <c r="J63" s="115"/>
      <c r="K63" s="114">
        <v>8729.09</v>
      </c>
      <c r="L63" s="116"/>
    </row>
    <row r="64" spans="2:12" ht="21.6" customHeight="1" x14ac:dyDescent="0.2">
      <c r="B64" s="316"/>
      <c r="C64" s="317"/>
      <c r="D64" s="317"/>
      <c r="E64" s="318"/>
      <c r="F64" s="132" t="s">
        <v>36</v>
      </c>
      <c r="G64" s="316" t="s">
        <v>37</v>
      </c>
      <c r="H64" s="317"/>
      <c r="I64" s="318"/>
      <c r="J64" s="118"/>
      <c r="K64" s="117">
        <v>1361.44</v>
      </c>
      <c r="L64" s="119"/>
    </row>
    <row r="65" spans="2:12" ht="30.75" customHeight="1" x14ac:dyDescent="0.2">
      <c r="B65" s="316"/>
      <c r="C65" s="317"/>
      <c r="D65" s="317"/>
      <c r="E65" s="318"/>
      <c r="F65" s="132" t="s">
        <v>13</v>
      </c>
      <c r="G65" s="316" t="s">
        <v>14</v>
      </c>
      <c r="H65" s="317"/>
      <c r="I65" s="318"/>
      <c r="J65" s="118"/>
      <c r="K65" s="117">
        <v>602.65</v>
      </c>
      <c r="L65" s="119"/>
    </row>
    <row r="66" spans="2:12" ht="20.65" customHeight="1" x14ac:dyDescent="0.2">
      <c r="B66" s="316"/>
      <c r="C66" s="317"/>
      <c r="D66" s="317"/>
      <c r="E66" s="318"/>
      <c r="F66" s="132" t="s">
        <v>27</v>
      </c>
      <c r="G66" s="316" t="s">
        <v>38</v>
      </c>
      <c r="H66" s="317"/>
      <c r="I66" s="318"/>
      <c r="J66" s="118"/>
      <c r="K66" s="117">
        <v>4668.45</v>
      </c>
      <c r="L66" s="119"/>
    </row>
    <row r="67" spans="2:12" ht="21" customHeight="1" x14ac:dyDescent="0.2">
      <c r="B67" s="316"/>
      <c r="C67" s="317"/>
      <c r="D67" s="317"/>
      <c r="E67" s="318"/>
      <c r="F67" s="132" t="s">
        <v>28</v>
      </c>
      <c r="G67" s="316" t="s">
        <v>42</v>
      </c>
      <c r="H67" s="317"/>
      <c r="I67" s="318"/>
      <c r="J67" s="118"/>
      <c r="K67" s="117">
        <v>165.6</v>
      </c>
      <c r="L67" s="119"/>
    </row>
    <row r="68" spans="2:12" ht="21.6" customHeight="1" x14ac:dyDescent="0.2">
      <c r="B68" s="316"/>
      <c r="C68" s="317"/>
      <c r="D68" s="317"/>
      <c r="E68" s="318"/>
      <c r="F68" s="132" t="s">
        <v>9</v>
      </c>
      <c r="G68" s="316" t="s">
        <v>10</v>
      </c>
      <c r="H68" s="317"/>
      <c r="I68" s="318"/>
      <c r="J68" s="118"/>
      <c r="K68" s="117">
        <v>914.99</v>
      </c>
      <c r="L68" s="119"/>
    </row>
    <row r="69" spans="2:12" ht="13.15" customHeight="1" x14ac:dyDescent="0.2">
      <c r="B69" s="316"/>
      <c r="C69" s="317"/>
      <c r="D69" s="317"/>
      <c r="E69" s="318"/>
      <c r="F69" s="132" t="s">
        <v>18</v>
      </c>
      <c r="G69" s="316" t="s">
        <v>19</v>
      </c>
      <c r="H69" s="317"/>
      <c r="I69" s="318"/>
      <c r="J69" s="118"/>
      <c r="K69" s="117">
        <v>650.98</v>
      </c>
      <c r="L69" s="119"/>
    </row>
    <row r="70" spans="2:12" ht="16.350000000000001" customHeight="1" x14ac:dyDescent="0.2">
      <c r="B70" s="316"/>
      <c r="C70" s="317"/>
      <c r="D70" s="317"/>
      <c r="E70" s="318"/>
      <c r="F70" s="132" t="s">
        <v>11</v>
      </c>
      <c r="G70" s="316" t="s">
        <v>12</v>
      </c>
      <c r="H70" s="317"/>
      <c r="I70" s="318"/>
      <c r="J70" s="118"/>
      <c r="K70" s="117">
        <v>364.98</v>
      </c>
      <c r="L70" s="119"/>
    </row>
    <row r="71" spans="2:12" ht="25.9" customHeight="1" x14ac:dyDescent="0.2">
      <c r="B71" s="128"/>
      <c r="C71" s="344"/>
      <c r="D71" s="344"/>
      <c r="E71" s="345"/>
      <c r="F71" s="126">
        <v>329</v>
      </c>
      <c r="G71" s="328" t="s">
        <v>20</v>
      </c>
      <c r="H71" s="331"/>
      <c r="I71" s="332"/>
      <c r="J71" s="115"/>
      <c r="K71" s="114">
        <v>282.06</v>
      </c>
      <c r="L71" s="116"/>
    </row>
    <row r="72" spans="2:12" ht="25.9" customHeight="1" x14ac:dyDescent="0.2">
      <c r="B72" s="316"/>
      <c r="C72" s="317"/>
      <c r="D72" s="317"/>
      <c r="E72" s="318"/>
      <c r="F72" s="132" t="s">
        <v>8</v>
      </c>
      <c r="G72" s="316" t="s">
        <v>20</v>
      </c>
      <c r="H72" s="317"/>
      <c r="I72" s="318"/>
      <c r="J72" s="118"/>
      <c r="K72" s="117">
        <v>282.06</v>
      </c>
      <c r="L72" s="119"/>
    </row>
    <row r="73" spans="2:12" ht="22.35" customHeight="1" x14ac:dyDescent="0.2">
      <c r="B73" s="195"/>
      <c r="C73" s="207"/>
      <c r="D73" s="207"/>
      <c r="E73" s="208"/>
      <c r="F73" s="126">
        <v>34</v>
      </c>
      <c r="G73" s="328" t="s">
        <v>299</v>
      </c>
      <c r="H73" s="366"/>
      <c r="I73" s="367"/>
      <c r="J73" s="115">
        <v>703.43</v>
      </c>
      <c r="K73" s="114">
        <v>852.07</v>
      </c>
      <c r="L73" s="116">
        <f>K73/J73*100</f>
        <v>121.13074506347471</v>
      </c>
    </row>
    <row r="74" spans="2:12" ht="22.9" customHeight="1" x14ac:dyDescent="0.2">
      <c r="B74" s="316"/>
      <c r="C74" s="317"/>
      <c r="D74" s="317"/>
      <c r="E74" s="318"/>
      <c r="F74" s="126">
        <v>343</v>
      </c>
      <c r="G74" s="328" t="s">
        <v>21</v>
      </c>
      <c r="H74" s="331"/>
      <c r="I74" s="332"/>
      <c r="J74" s="115"/>
      <c r="K74" s="114">
        <v>852.07</v>
      </c>
      <c r="L74" s="116"/>
    </row>
    <row r="75" spans="2:12" ht="31.9" customHeight="1" x14ac:dyDescent="0.2">
      <c r="B75" s="316"/>
      <c r="C75" s="317"/>
      <c r="D75" s="317"/>
      <c r="E75" s="318"/>
      <c r="F75" s="132" t="s">
        <v>22</v>
      </c>
      <c r="G75" s="316" t="s">
        <v>23</v>
      </c>
      <c r="H75" s="317"/>
      <c r="I75" s="318"/>
      <c r="J75" s="118"/>
      <c r="K75" s="117">
        <v>852.07</v>
      </c>
      <c r="L75" s="119"/>
    </row>
    <row r="76" spans="2:12" ht="13.15" customHeight="1" x14ac:dyDescent="0.2">
      <c r="B76" s="319" t="s">
        <v>199</v>
      </c>
      <c r="C76" s="320"/>
      <c r="D76" s="320"/>
      <c r="E76" s="320"/>
      <c r="F76" s="320"/>
      <c r="G76" s="320"/>
      <c r="H76" s="320"/>
      <c r="I76" s="321"/>
      <c r="J76" s="131">
        <f>SUM(J54:J75)</f>
        <v>20248.32</v>
      </c>
      <c r="K76" s="114">
        <f>+K55+K58+K63+K71+K74</f>
        <v>20248.320000000003</v>
      </c>
      <c r="L76" s="116">
        <f>K76/J76*100</f>
        <v>100.00000000000003</v>
      </c>
    </row>
    <row r="77" spans="2:12" ht="26.45" customHeight="1" x14ac:dyDescent="0.2">
      <c r="B77" s="371"/>
      <c r="C77" s="372"/>
      <c r="D77" s="372"/>
      <c r="E77" s="372"/>
      <c r="F77" s="372"/>
      <c r="G77" s="372"/>
      <c r="H77" s="372"/>
      <c r="I77" s="373"/>
      <c r="J77" s="131"/>
      <c r="K77" s="114"/>
      <c r="L77" s="116"/>
    </row>
    <row r="78" spans="2:12" ht="26.45" customHeight="1" x14ac:dyDescent="0.2">
      <c r="B78" s="322" t="s">
        <v>191</v>
      </c>
      <c r="C78" s="323"/>
      <c r="D78" s="323"/>
      <c r="E78" s="324"/>
      <c r="F78" s="153" t="s">
        <v>207</v>
      </c>
      <c r="G78" s="322" t="s">
        <v>208</v>
      </c>
      <c r="H78" s="323"/>
      <c r="I78" s="324"/>
      <c r="J78" s="154">
        <v>51114.53</v>
      </c>
      <c r="K78" s="154">
        <v>51098.080000000002</v>
      </c>
      <c r="L78" s="154">
        <f>K78/J78*100</f>
        <v>99.967817370129396</v>
      </c>
    </row>
    <row r="79" spans="2:12" ht="26.45" customHeight="1" x14ac:dyDescent="0.2">
      <c r="B79" s="341" t="s">
        <v>184</v>
      </c>
      <c r="C79" s="342"/>
      <c r="D79" s="342"/>
      <c r="E79" s="343"/>
      <c r="F79" s="180" t="s">
        <v>203</v>
      </c>
      <c r="G79" s="341" t="s">
        <v>204</v>
      </c>
      <c r="H79" s="342"/>
      <c r="I79" s="343"/>
      <c r="J79" s="179">
        <v>51114.53</v>
      </c>
      <c r="K79" s="179">
        <v>51098.080000000002</v>
      </c>
      <c r="L79" s="179">
        <f>K79/J79*100</f>
        <v>99.967817370129396</v>
      </c>
    </row>
    <row r="80" spans="2:12" ht="22.35" customHeight="1" x14ac:dyDescent="0.2">
      <c r="B80" s="195"/>
      <c r="C80" s="199"/>
      <c r="D80" s="199"/>
      <c r="E80" s="200"/>
      <c r="F80" s="126">
        <v>32</v>
      </c>
      <c r="G80" s="328" t="s">
        <v>298</v>
      </c>
      <c r="H80" s="329"/>
      <c r="I80" s="330"/>
      <c r="J80" s="115">
        <v>51114.53</v>
      </c>
      <c r="K80" s="114">
        <v>51098.080000000002</v>
      </c>
      <c r="L80" s="116">
        <f>K80/J80*100</f>
        <v>99.967817370129396</v>
      </c>
    </row>
    <row r="81" spans="2:12" ht="19.899999999999999" customHeight="1" x14ac:dyDescent="0.2">
      <c r="B81" s="328"/>
      <c r="C81" s="331"/>
      <c r="D81" s="331"/>
      <c r="E81" s="332"/>
      <c r="F81" s="126">
        <v>321</v>
      </c>
      <c r="G81" s="328" t="s">
        <v>2</v>
      </c>
      <c r="H81" s="331"/>
      <c r="I81" s="332"/>
      <c r="J81" s="115"/>
      <c r="K81" s="114">
        <v>37880.559999999998</v>
      </c>
      <c r="L81" s="116"/>
    </row>
    <row r="82" spans="2:12" ht="19.899999999999999" customHeight="1" x14ac:dyDescent="0.2">
      <c r="B82" s="316"/>
      <c r="C82" s="317"/>
      <c r="D82" s="317"/>
      <c r="E82" s="318"/>
      <c r="F82" s="127">
        <v>3212</v>
      </c>
      <c r="G82" s="316" t="s">
        <v>209</v>
      </c>
      <c r="H82" s="317"/>
      <c r="I82" s="318"/>
      <c r="J82" s="118"/>
      <c r="K82" s="117">
        <v>37880.559999999998</v>
      </c>
      <c r="L82" s="119"/>
    </row>
    <row r="83" spans="2:12" ht="23.65" customHeight="1" x14ac:dyDescent="0.2">
      <c r="B83" s="316"/>
      <c r="C83" s="317"/>
      <c r="D83" s="317"/>
      <c r="E83" s="318"/>
      <c r="F83" s="126">
        <v>322</v>
      </c>
      <c r="G83" s="328" t="s">
        <v>205</v>
      </c>
      <c r="H83" s="331"/>
      <c r="I83" s="332"/>
      <c r="J83" s="115"/>
      <c r="K83" s="114">
        <v>10502</v>
      </c>
      <c r="L83" s="116"/>
    </row>
    <row r="84" spans="2:12" ht="23.65" customHeight="1" x14ac:dyDescent="0.2">
      <c r="B84" s="316"/>
      <c r="C84" s="317"/>
      <c r="D84" s="317"/>
      <c r="E84" s="318"/>
      <c r="F84" s="127">
        <v>3223</v>
      </c>
      <c r="G84" s="316" t="s">
        <v>210</v>
      </c>
      <c r="H84" s="317"/>
      <c r="I84" s="318"/>
      <c r="J84" s="118"/>
      <c r="K84" s="117">
        <v>10502</v>
      </c>
      <c r="L84" s="119"/>
    </row>
    <row r="85" spans="2:12" ht="23.65" customHeight="1" x14ac:dyDescent="0.2">
      <c r="B85" s="316"/>
      <c r="C85" s="317"/>
      <c r="D85" s="317"/>
      <c r="E85" s="318"/>
      <c r="F85" s="126">
        <v>323</v>
      </c>
      <c r="G85" s="328" t="s">
        <v>6</v>
      </c>
      <c r="H85" s="331"/>
      <c r="I85" s="332"/>
      <c r="J85" s="115"/>
      <c r="K85" s="114">
        <v>1751.97</v>
      </c>
      <c r="L85" s="116"/>
    </row>
    <row r="86" spans="2:12" ht="23.65" customHeight="1" x14ac:dyDescent="0.2">
      <c r="B86" s="316"/>
      <c r="C86" s="317"/>
      <c r="D86" s="317"/>
      <c r="E86" s="318"/>
      <c r="F86" s="127">
        <v>3236</v>
      </c>
      <c r="G86" s="316" t="s">
        <v>211</v>
      </c>
      <c r="H86" s="317"/>
      <c r="I86" s="318"/>
      <c r="J86" s="118"/>
      <c r="K86" s="117">
        <v>1751.97</v>
      </c>
      <c r="L86" s="119"/>
    </row>
    <row r="87" spans="2:12" ht="24" customHeight="1" x14ac:dyDescent="0.2">
      <c r="B87" s="316"/>
      <c r="C87" s="317"/>
      <c r="D87" s="317"/>
      <c r="E87" s="318"/>
      <c r="F87" s="126">
        <v>329</v>
      </c>
      <c r="G87" s="328" t="s">
        <v>212</v>
      </c>
      <c r="H87" s="331"/>
      <c r="I87" s="332"/>
      <c r="J87" s="115"/>
      <c r="K87" s="114">
        <v>963.55</v>
      </c>
      <c r="L87" s="116"/>
    </row>
    <row r="88" spans="2:12" ht="13.15" customHeight="1" x14ac:dyDescent="0.2">
      <c r="B88" s="316"/>
      <c r="C88" s="317"/>
      <c r="D88" s="317"/>
      <c r="E88" s="318"/>
      <c r="F88" s="127">
        <v>3292</v>
      </c>
      <c r="G88" s="316" t="s">
        <v>213</v>
      </c>
      <c r="H88" s="317"/>
      <c r="I88" s="318"/>
      <c r="J88" s="118"/>
      <c r="K88" s="117">
        <v>963.55</v>
      </c>
      <c r="L88" s="119"/>
    </row>
    <row r="89" spans="2:12" ht="13.15" customHeight="1" x14ac:dyDescent="0.2">
      <c r="B89" s="319" t="s">
        <v>199</v>
      </c>
      <c r="C89" s="320"/>
      <c r="D89" s="320"/>
      <c r="E89" s="320"/>
      <c r="F89" s="320"/>
      <c r="G89" s="320"/>
      <c r="H89" s="320"/>
      <c r="I89" s="321"/>
      <c r="J89" s="131">
        <f>SUM(J80:J88)</f>
        <v>51114.53</v>
      </c>
      <c r="K89" s="114">
        <f>+K81+K83+K85+K87</f>
        <v>51098.080000000002</v>
      </c>
      <c r="L89" s="116">
        <f>K89/J89*100</f>
        <v>99.967817370129396</v>
      </c>
    </row>
    <row r="90" spans="2:12" ht="21.6" customHeight="1" x14ac:dyDescent="0.2">
      <c r="B90" s="371"/>
      <c r="C90" s="372"/>
      <c r="D90" s="372"/>
      <c r="E90" s="372"/>
      <c r="F90" s="372"/>
      <c r="G90" s="372"/>
      <c r="H90" s="372"/>
      <c r="I90" s="373"/>
      <c r="J90" s="133"/>
      <c r="K90" s="134"/>
      <c r="L90" s="135"/>
    </row>
    <row r="91" spans="2:12" ht="26.45" customHeight="1" x14ac:dyDescent="0.2">
      <c r="B91" s="384" t="s">
        <v>190</v>
      </c>
      <c r="C91" s="385"/>
      <c r="D91" s="385"/>
      <c r="E91" s="386"/>
      <c r="F91" s="125">
        <v>2301</v>
      </c>
      <c r="G91" s="384" t="s">
        <v>265</v>
      </c>
      <c r="H91" s="385"/>
      <c r="I91" s="386"/>
      <c r="J91" s="229">
        <v>152653.9</v>
      </c>
      <c r="K91" s="229">
        <v>134444.17000000001</v>
      </c>
      <c r="L91" s="229">
        <f>K91/J91*100</f>
        <v>88.071231720905928</v>
      </c>
    </row>
    <row r="92" spans="2:12" ht="26.45" customHeight="1" x14ac:dyDescent="0.2">
      <c r="B92" s="322" t="s">
        <v>191</v>
      </c>
      <c r="C92" s="323"/>
      <c r="D92" s="323"/>
      <c r="E92" s="324"/>
      <c r="F92" s="155" t="s">
        <v>304</v>
      </c>
      <c r="G92" s="322" t="s">
        <v>303</v>
      </c>
      <c r="H92" s="323"/>
      <c r="I92" s="324"/>
      <c r="J92" s="154">
        <v>15617.44</v>
      </c>
      <c r="K92" s="154">
        <v>13611.51</v>
      </c>
      <c r="L92" s="154">
        <f>K92/J92*100</f>
        <v>87.155833478470228</v>
      </c>
    </row>
    <row r="93" spans="2:12" ht="26.45" customHeight="1" x14ac:dyDescent="0.2">
      <c r="B93" s="341" t="s">
        <v>184</v>
      </c>
      <c r="C93" s="342"/>
      <c r="D93" s="342"/>
      <c r="E93" s="343"/>
      <c r="F93" s="178">
        <v>11001</v>
      </c>
      <c r="G93" s="341" t="s">
        <v>216</v>
      </c>
      <c r="H93" s="342"/>
      <c r="I93" s="343"/>
      <c r="J93" s="179">
        <v>15617.44</v>
      </c>
      <c r="K93" s="179">
        <v>13611.51</v>
      </c>
      <c r="L93" s="179">
        <f>K93/J93*100</f>
        <v>87.155833478470228</v>
      </c>
    </row>
    <row r="94" spans="2:12" ht="22.35" customHeight="1" x14ac:dyDescent="0.2">
      <c r="B94" s="195"/>
      <c r="C94" s="199"/>
      <c r="D94" s="199"/>
      <c r="E94" s="200"/>
      <c r="F94" s="126">
        <v>32</v>
      </c>
      <c r="G94" s="328" t="s">
        <v>298</v>
      </c>
      <c r="H94" s="329"/>
      <c r="I94" s="330"/>
      <c r="J94" s="115">
        <v>15617.44</v>
      </c>
      <c r="K94" s="114">
        <v>13611.51</v>
      </c>
      <c r="L94" s="116">
        <f>K94/J94*100</f>
        <v>87.155833478470228</v>
      </c>
    </row>
    <row r="95" spans="2:12" ht="19.899999999999999" customHeight="1" x14ac:dyDescent="0.2">
      <c r="B95" s="328"/>
      <c r="C95" s="331"/>
      <c r="D95" s="331"/>
      <c r="E95" s="332"/>
      <c r="F95" s="126">
        <v>321</v>
      </c>
      <c r="G95" s="328" t="s">
        <v>2</v>
      </c>
      <c r="H95" s="331"/>
      <c r="I95" s="332"/>
      <c r="J95" s="115"/>
      <c r="K95" s="114">
        <v>8057.15</v>
      </c>
      <c r="L95" s="116"/>
    </row>
    <row r="96" spans="2:12" ht="19.899999999999999" customHeight="1" x14ac:dyDescent="0.2">
      <c r="B96" s="316"/>
      <c r="C96" s="317"/>
      <c r="D96" s="317"/>
      <c r="E96" s="318"/>
      <c r="F96" s="127">
        <v>3212</v>
      </c>
      <c r="G96" s="316" t="s">
        <v>209</v>
      </c>
      <c r="H96" s="317"/>
      <c r="I96" s="318"/>
      <c r="J96" s="118"/>
      <c r="K96" s="117">
        <v>8057.15</v>
      </c>
      <c r="L96" s="119"/>
    </row>
    <row r="97" spans="2:12" ht="19.899999999999999" customHeight="1" x14ac:dyDescent="0.2">
      <c r="B97" s="328"/>
      <c r="C97" s="331"/>
      <c r="D97" s="331"/>
      <c r="E97" s="332"/>
      <c r="F97" s="126">
        <v>322</v>
      </c>
      <c r="G97" s="328" t="s">
        <v>205</v>
      </c>
      <c r="H97" s="331"/>
      <c r="I97" s="332"/>
      <c r="J97" s="115"/>
      <c r="K97" s="114">
        <v>5554.36</v>
      </c>
      <c r="L97" s="116"/>
    </row>
    <row r="98" spans="2:12" ht="19.899999999999999" customHeight="1" x14ac:dyDescent="0.2">
      <c r="B98" s="316"/>
      <c r="C98" s="317"/>
      <c r="D98" s="317"/>
      <c r="E98" s="318"/>
      <c r="F98" s="127">
        <v>3223</v>
      </c>
      <c r="G98" s="316" t="s">
        <v>30</v>
      </c>
      <c r="H98" s="317"/>
      <c r="I98" s="318"/>
      <c r="J98" s="118"/>
      <c r="K98" s="117">
        <v>5554.36</v>
      </c>
      <c r="L98" s="119"/>
    </row>
    <row r="99" spans="2:12" ht="13.15" customHeight="1" x14ac:dyDescent="0.2">
      <c r="B99" s="319" t="s">
        <v>199</v>
      </c>
      <c r="C99" s="320"/>
      <c r="D99" s="320"/>
      <c r="E99" s="320"/>
      <c r="F99" s="320"/>
      <c r="G99" s="320"/>
      <c r="H99" s="320"/>
      <c r="I99" s="321"/>
      <c r="J99" s="131">
        <f>SUM(J94:J96)</f>
        <v>15617.44</v>
      </c>
      <c r="K99" s="114">
        <f>K94</f>
        <v>13611.51</v>
      </c>
      <c r="L99" s="116">
        <f>K99/J99*100</f>
        <v>87.155833478470228</v>
      </c>
    </row>
    <row r="100" spans="2:12" s="217" customFormat="1" ht="21" customHeight="1" x14ac:dyDescent="0.2">
      <c r="B100" s="120"/>
      <c r="C100" s="122"/>
      <c r="D100" s="122"/>
      <c r="E100" s="231"/>
      <c r="F100" s="232"/>
      <c r="G100" s="120"/>
      <c r="H100" s="122"/>
      <c r="I100" s="231"/>
      <c r="J100" s="233"/>
      <c r="K100" s="233"/>
      <c r="L100" s="233"/>
    </row>
    <row r="101" spans="2:12" ht="13.15" customHeight="1" x14ac:dyDescent="0.2">
      <c r="B101" s="322" t="s">
        <v>191</v>
      </c>
      <c r="C101" s="323"/>
      <c r="D101" s="323"/>
      <c r="E101" s="324"/>
      <c r="F101" s="153" t="s">
        <v>214</v>
      </c>
      <c r="G101" s="322" t="s">
        <v>215</v>
      </c>
      <c r="H101" s="323"/>
      <c r="I101" s="324"/>
      <c r="J101" s="154">
        <v>641.75</v>
      </c>
      <c r="K101" s="154">
        <v>641.75</v>
      </c>
      <c r="L101" s="154">
        <f>K101/J101*100</f>
        <v>100</v>
      </c>
    </row>
    <row r="102" spans="2:12" ht="25.9" customHeight="1" x14ac:dyDescent="0.2">
      <c r="B102" s="341" t="s">
        <v>184</v>
      </c>
      <c r="C102" s="342"/>
      <c r="D102" s="342"/>
      <c r="E102" s="343"/>
      <c r="F102" s="180" t="s">
        <v>0</v>
      </c>
      <c r="G102" s="341" t="s">
        <v>216</v>
      </c>
      <c r="H102" s="342"/>
      <c r="I102" s="343"/>
      <c r="J102" s="179">
        <v>641.75</v>
      </c>
      <c r="K102" s="179">
        <v>641.75</v>
      </c>
      <c r="L102" s="179">
        <f>K102/J102*100</f>
        <v>100</v>
      </c>
    </row>
    <row r="103" spans="2:12" ht="22.35" customHeight="1" x14ac:dyDescent="0.2">
      <c r="B103" s="204"/>
      <c r="C103" s="205"/>
      <c r="D103" s="205"/>
      <c r="E103" s="206"/>
      <c r="F103" s="126">
        <v>31</v>
      </c>
      <c r="G103" s="328" t="s">
        <v>297</v>
      </c>
      <c r="H103" s="329"/>
      <c r="I103" s="330"/>
      <c r="J103" s="115">
        <v>106.18</v>
      </c>
      <c r="K103" s="114">
        <v>106.18</v>
      </c>
      <c r="L103" s="116">
        <f>K103/J103*100</f>
        <v>100</v>
      </c>
    </row>
    <row r="104" spans="2:12" ht="25.9" customHeight="1" x14ac:dyDescent="0.2">
      <c r="B104" s="181"/>
      <c r="C104" s="182"/>
      <c r="D104" s="182"/>
      <c r="E104" s="183"/>
      <c r="F104" s="168">
        <v>312</v>
      </c>
      <c r="G104" s="328" t="s">
        <v>195</v>
      </c>
      <c r="H104" s="329"/>
      <c r="I104" s="330"/>
      <c r="J104" s="116"/>
      <c r="K104" s="116">
        <v>106.18</v>
      </c>
      <c r="L104" s="116"/>
    </row>
    <row r="105" spans="2:12" ht="25.9" customHeight="1" x14ac:dyDescent="0.2">
      <c r="B105" s="181"/>
      <c r="C105" s="182"/>
      <c r="D105" s="182"/>
      <c r="E105" s="183"/>
      <c r="F105" s="140">
        <v>3121</v>
      </c>
      <c r="G105" s="316" t="s">
        <v>195</v>
      </c>
      <c r="H105" s="366"/>
      <c r="I105" s="367"/>
      <c r="J105" s="119"/>
      <c r="K105" s="119">
        <v>106.18</v>
      </c>
      <c r="L105" s="119"/>
    </row>
    <row r="106" spans="2:12" ht="22.35" customHeight="1" x14ac:dyDescent="0.2">
      <c r="B106" s="204"/>
      <c r="C106" s="205"/>
      <c r="D106" s="205"/>
      <c r="E106" s="206"/>
      <c r="F106" s="126">
        <v>32</v>
      </c>
      <c r="G106" s="328" t="s">
        <v>298</v>
      </c>
      <c r="H106" s="329"/>
      <c r="I106" s="330"/>
      <c r="J106" s="115">
        <v>303.95999999999998</v>
      </c>
      <c r="K106" s="114">
        <v>303.95999999999998</v>
      </c>
      <c r="L106" s="116">
        <f>K106/J106*100</f>
        <v>100</v>
      </c>
    </row>
    <row r="107" spans="2:12" ht="25.9" customHeight="1" x14ac:dyDescent="0.2">
      <c r="B107" s="172"/>
      <c r="C107" s="173"/>
      <c r="D107" s="173"/>
      <c r="E107" s="174"/>
      <c r="F107" s="168">
        <v>321</v>
      </c>
      <c r="G107" s="328" t="s">
        <v>2</v>
      </c>
      <c r="H107" s="329"/>
      <c r="I107" s="330"/>
      <c r="J107" s="116"/>
      <c r="K107" s="116">
        <v>162.80000000000001</v>
      </c>
      <c r="L107" s="116"/>
    </row>
    <row r="108" spans="2:12" ht="25.9" customHeight="1" x14ac:dyDescent="0.2">
      <c r="B108" s="169"/>
      <c r="C108" s="170"/>
      <c r="D108" s="170"/>
      <c r="E108" s="171"/>
      <c r="F108" s="140">
        <v>3211</v>
      </c>
      <c r="G108" s="316" t="s">
        <v>5</v>
      </c>
      <c r="H108" s="366"/>
      <c r="I108" s="367"/>
      <c r="J108" s="119"/>
      <c r="K108" s="119">
        <v>162.80000000000001</v>
      </c>
      <c r="L108" s="119"/>
    </row>
    <row r="109" spans="2:12" ht="27.4" customHeight="1" x14ac:dyDescent="0.2">
      <c r="B109" s="203"/>
      <c r="C109" s="344"/>
      <c r="D109" s="344"/>
      <c r="E109" s="345"/>
      <c r="F109" s="126">
        <v>322</v>
      </c>
      <c r="G109" s="328" t="s">
        <v>205</v>
      </c>
      <c r="H109" s="331"/>
      <c r="I109" s="332"/>
      <c r="J109" s="116"/>
      <c r="K109" s="116">
        <v>17.16</v>
      </c>
      <c r="L109" s="116"/>
    </row>
    <row r="110" spans="2:12" ht="30" customHeight="1" x14ac:dyDescent="0.2">
      <c r="B110" s="316"/>
      <c r="C110" s="317"/>
      <c r="D110" s="317"/>
      <c r="E110" s="318"/>
      <c r="F110" s="132" t="s">
        <v>32</v>
      </c>
      <c r="G110" s="316" t="s">
        <v>33</v>
      </c>
      <c r="H110" s="317"/>
      <c r="I110" s="318"/>
      <c r="J110" s="118"/>
      <c r="K110" s="117">
        <v>17.16</v>
      </c>
      <c r="L110" s="119"/>
    </row>
    <row r="111" spans="2:12" ht="25.9" hidden="1" customHeight="1" x14ac:dyDescent="0.2">
      <c r="B111" s="181"/>
      <c r="C111" s="182"/>
      <c r="D111" s="182"/>
      <c r="E111" s="183"/>
      <c r="F111" s="168">
        <v>323</v>
      </c>
      <c r="G111" s="328" t="s">
        <v>6</v>
      </c>
      <c r="H111" s="329"/>
      <c r="I111" s="330"/>
      <c r="J111" s="116"/>
      <c r="K111" s="116">
        <v>0</v>
      </c>
      <c r="L111" s="116"/>
    </row>
    <row r="112" spans="2:12" ht="25.9" hidden="1" customHeight="1" x14ac:dyDescent="0.2">
      <c r="B112" s="181"/>
      <c r="C112" s="182"/>
      <c r="D112" s="182"/>
      <c r="E112" s="183"/>
      <c r="F112" s="140">
        <v>3237</v>
      </c>
      <c r="G112" s="316" t="s">
        <v>197</v>
      </c>
      <c r="H112" s="317"/>
      <c r="I112" s="318"/>
      <c r="J112" s="124"/>
      <c r="K112" s="119">
        <v>0</v>
      </c>
      <c r="L112" s="119"/>
    </row>
    <row r="113" spans="2:16" ht="25.9" customHeight="1" x14ac:dyDescent="0.2">
      <c r="B113" s="181"/>
      <c r="C113" s="182"/>
      <c r="D113" s="182"/>
      <c r="E113" s="183"/>
      <c r="F113" s="168">
        <v>329</v>
      </c>
      <c r="G113" s="328" t="s">
        <v>20</v>
      </c>
      <c r="H113" s="329"/>
      <c r="I113" s="330"/>
      <c r="J113" s="116"/>
      <c r="K113" s="116">
        <v>124</v>
      </c>
      <c r="L113" s="116"/>
    </row>
    <row r="114" spans="2:16" ht="25.9" customHeight="1" x14ac:dyDescent="0.2">
      <c r="B114" s="181"/>
      <c r="C114" s="182"/>
      <c r="D114" s="182"/>
      <c r="E114" s="183"/>
      <c r="F114" s="136" t="s">
        <v>8</v>
      </c>
      <c r="G114" s="316" t="s">
        <v>20</v>
      </c>
      <c r="H114" s="317"/>
      <c r="I114" s="318"/>
      <c r="J114" s="124"/>
      <c r="K114" s="119">
        <v>124</v>
      </c>
      <c r="L114" s="119"/>
    </row>
    <row r="115" spans="2:16" ht="44.45" customHeight="1" x14ac:dyDescent="0.2">
      <c r="B115" s="316"/>
      <c r="C115" s="317"/>
      <c r="D115" s="317"/>
      <c r="E115" s="318"/>
      <c r="F115" s="168">
        <v>36</v>
      </c>
      <c r="G115" s="328" t="s">
        <v>288</v>
      </c>
      <c r="H115" s="329"/>
      <c r="I115" s="330"/>
      <c r="J115" s="116">
        <v>231.61</v>
      </c>
      <c r="K115" s="116">
        <v>231.61</v>
      </c>
      <c r="L115" s="116">
        <f>K115/J115*100</f>
        <v>100</v>
      </c>
    </row>
    <row r="116" spans="2:16" ht="44.45" customHeight="1" x14ac:dyDescent="0.2">
      <c r="B116" s="316"/>
      <c r="C116" s="317"/>
      <c r="D116" s="317"/>
      <c r="E116" s="318"/>
      <c r="F116" s="168">
        <v>369</v>
      </c>
      <c r="G116" s="328" t="s">
        <v>288</v>
      </c>
      <c r="H116" s="329"/>
      <c r="I116" s="330"/>
      <c r="J116" s="116"/>
      <c r="K116" s="116">
        <v>231.61</v>
      </c>
      <c r="L116" s="116"/>
    </row>
    <row r="117" spans="2:16" ht="47.45" customHeight="1" x14ac:dyDescent="0.2">
      <c r="B117" s="128"/>
      <c r="C117" s="137"/>
      <c r="D117" s="138"/>
      <c r="E117" s="137"/>
      <c r="F117" s="139">
        <v>3691</v>
      </c>
      <c r="G117" s="346" t="s">
        <v>217</v>
      </c>
      <c r="H117" s="317"/>
      <c r="I117" s="318"/>
      <c r="J117" s="118"/>
      <c r="K117" s="117">
        <v>231.61</v>
      </c>
      <c r="L117" s="119"/>
    </row>
    <row r="118" spans="2:16" ht="13.15" customHeight="1" x14ac:dyDescent="0.2">
      <c r="B118" s="368" t="s">
        <v>199</v>
      </c>
      <c r="C118" s="369"/>
      <c r="D118" s="369"/>
      <c r="E118" s="369"/>
      <c r="F118" s="369"/>
      <c r="G118" s="369"/>
      <c r="H118" s="369"/>
      <c r="I118" s="370"/>
      <c r="J118" s="131">
        <f>SUM(J103:J117)</f>
        <v>641.75</v>
      </c>
      <c r="K118" s="114">
        <f>+K104+K111+K107++K109+K113+K116</f>
        <v>641.75</v>
      </c>
      <c r="L118" s="116">
        <f>K118/J118*100</f>
        <v>100</v>
      </c>
    </row>
    <row r="119" spans="2:16" x14ac:dyDescent="0.2">
      <c r="B119" s="371"/>
      <c r="C119" s="372"/>
      <c r="D119" s="372"/>
      <c r="E119" s="372"/>
      <c r="F119" s="372"/>
      <c r="G119" s="372"/>
      <c r="H119" s="372"/>
      <c r="I119" s="373"/>
      <c r="J119" s="131"/>
      <c r="K119" s="114"/>
      <c r="L119" s="116"/>
    </row>
    <row r="120" spans="2:16" ht="25.9" hidden="1" customHeight="1" x14ac:dyDescent="0.2">
      <c r="B120" s="341" t="s">
        <v>184</v>
      </c>
      <c r="C120" s="342"/>
      <c r="D120" s="342"/>
      <c r="E120" s="343"/>
      <c r="F120" s="178">
        <v>62400</v>
      </c>
      <c r="G120" s="341" t="s">
        <v>260</v>
      </c>
      <c r="H120" s="342"/>
      <c r="I120" s="343"/>
      <c r="J120" s="179">
        <v>0</v>
      </c>
      <c r="K120" s="179">
        <v>0</v>
      </c>
      <c r="L120" s="191" t="s">
        <v>189</v>
      </c>
    </row>
    <row r="121" spans="2:16" ht="21.95" hidden="1" customHeight="1" x14ac:dyDescent="0.2">
      <c r="B121" s="316"/>
      <c r="C121" s="317"/>
      <c r="D121" s="317"/>
      <c r="E121" s="318"/>
      <c r="F121" s="168">
        <v>32</v>
      </c>
      <c r="G121" s="328" t="s">
        <v>298</v>
      </c>
      <c r="H121" s="329"/>
      <c r="I121" s="330"/>
      <c r="J121" s="116">
        <v>0</v>
      </c>
      <c r="K121" s="116">
        <v>0</v>
      </c>
      <c r="L121" s="190" t="s">
        <v>189</v>
      </c>
    </row>
    <row r="122" spans="2:16" ht="21.95" hidden="1" customHeight="1" x14ac:dyDescent="0.2">
      <c r="B122" s="316"/>
      <c r="C122" s="317"/>
      <c r="D122" s="317"/>
      <c r="E122" s="318"/>
      <c r="F122" s="168">
        <v>329</v>
      </c>
      <c r="G122" s="328" t="s">
        <v>20</v>
      </c>
      <c r="H122" s="329"/>
      <c r="I122" s="330"/>
      <c r="J122" s="116">
        <v>0</v>
      </c>
      <c r="K122" s="116">
        <v>0</v>
      </c>
      <c r="L122" s="190" t="s">
        <v>189</v>
      </c>
    </row>
    <row r="123" spans="2:16" ht="37.5" hidden="1" customHeight="1" x14ac:dyDescent="0.2">
      <c r="B123" s="376"/>
      <c r="C123" s="377"/>
      <c r="D123" s="377"/>
      <c r="E123" s="378"/>
      <c r="F123" s="184" t="s">
        <v>8</v>
      </c>
      <c r="G123" s="316" t="s">
        <v>20</v>
      </c>
      <c r="H123" s="317"/>
      <c r="I123" s="318"/>
      <c r="J123" s="124"/>
      <c r="K123" s="119">
        <v>0</v>
      </c>
      <c r="L123" s="119"/>
    </row>
    <row r="124" spans="2:16" ht="13.15" hidden="1" customHeight="1" x14ac:dyDescent="0.2">
      <c r="B124" s="368" t="s">
        <v>199</v>
      </c>
      <c r="C124" s="369"/>
      <c r="D124" s="369"/>
      <c r="E124" s="369"/>
      <c r="F124" s="369"/>
      <c r="G124" s="369"/>
      <c r="H124" s="369"/>
      <c r="I124" s="370"/>
      <c r="J124" s="131">
        <f>+J122</f>
        <v>0</v>
      </c>
      <c r="K124" s="131">
        <f>+K122</f>
        <v>0</v>
      </c>
      <c r="L124" s="190" t="s">
        <v>189</v>
      </c>
      <c r="M124" s="217"/>
      <c r="N124" s="218"/>
      <c r="O124" s="217"/>
      <c r="P124" s="217"/>
    </row>
    <row r="125" spans="2:16" hidden="1" x14ac:dyDescent="0.2">
      <c r="B125" s="371"/>
      <c r="C125" s="372"/>
      <c r="D125" s="372"/>
      <c r="E125" s="372"/>
      <c r="F125" s="372"/>
      <c r="G125" s="372"/>
      <c r="H125" s="372"/>
      <c r="I125" s="373"/>
      <c r="J125" s="133"/>
      <c r="K125" s="134"/>
      <c r="L125" s="135"/>
    </row>
    <row r="126" spans="2:16" ht="13.15" customHeight="1" x14ac:dyDescent="0.2">
      <c r="B126" s="322" t="s">
        <v>191</v>
      </c>
      <c r="C126" s="323"/>
      <c r="D126" s="323"/>
      <c r="E126" s="324"/>
      <c r="F126" s="153" t="s">
        <v>218</v>
      </c>
      <c r="G126" s="322" t="s">
        <v>219</v>
      </c>
      <c r="H126" s="323"/>
      <c r="I126" s="324"/>
      <c r="J126" s="154">
        <v>995</v>
      </c>
      <c r="K126" s="154">
        <v>266.89999999999998</v>
      </c>
      <c r="L126" s="154">
        <f>K126/J126*100</f>
        <v>26.824120603015071</v>
      </c>
    </row>
    <row r="127" spans="2:16" ht="13.15" customHeight="1" x14ac:dyDescent="0.2">
      <c r="B127" s="341" t="s">
        <v>184</v>
      </c>
      <c r="C127" s="342"/>
      <c r="D127" s="342"/>
      <c r="E127" s="343"/>
      <c r="F127" s="180" t="s">
        <v>220</v>
      </c>
      <c r="G127" s="341" t="s">
        <v>221</v>
      </c>
      <c r="H127" s="342"/>
      <c r="I127" s="343"/>
      <c r="J127" s="179">
        <v>995</v>
      </c>
      <c r="K127" s="179">
        <v>266.89999999999998</v>
      </c>
      <c r="L127" s="179">
        <f>K127/J127*100</f>
        <v>26.824120603015071</v>
      </c>
    </row>
    <row r="128" spans="2:16" ht="21.95" customHeight="1" x14ac:dyDescent="0.2">
      <c r="B128" s="316"/>
      <c r="C128" s="317"/>
      <c r="D128" s="317"/>
      <c r="E128" s="318"/>
      <c r="F128" s="168">
        <v>32</v>
      </c>
      <c r="G128" s="328" t="s">
        <v>298</v>
      </c>
      <c r="H128" s="329"/>
      <c r="I128" s="330"/>
      <c r="J128" s="116">
        <v>995</v>
      </c>
      <c r="K128" s="116">
        <v>266.89999999999998</v>
      </c>
      <c r="L128" s="116">
        <f>K128/J128*100</f>
        <v>26.824120603015071</v>
      </c>
    </row>
    <row r="129" spans="2:12" ht="27.4" customHeight="1" x14ac:dyDescent="0.2">
      <c r="B129" s="128"/>
      <c r="C129" s="344"/>
      <c r="D129" s="344"/>
      <c r="E129" s="345"/>
      <c r="F129" s="126">
        <v>322</v>
      </c>
      <c r="G129" s="328" t="s">
        <v>205</v>
      </c>
      <c r="H129" s="331"/>
      <c r="I129" s="332"/>
      <c r="J129" s="116"/>
      <c r="K129" s="116">
        <v>0</v>
      </c>
      <c r="L129" s="116"/>
    </row>
    <row r="130" spans="2:12" ht="30" customHeight="1" x14ac:dyDescent="0.2">
      <c r="B130" s="316"/>
      <c r="C130" s="317"/>
      <c r="D130" s="317"/>
      <c r="E130" s="318"/>
      <c r="F130" s="132" t="s">
        <v>32</v>
      </c>
      <c r="G130" s="316" t="s">
        <v>33</v>
      </c>
      <c r="H130" s="317"/>
      <c r="I130" s="318"/>
      <c r="J130" s="118"/>
      <c r="K130" s="117">
        <v>0</v>
      </c>
      <c r="L130" s="119"/>
    </row>
    <row r="131" spans="2:12" ht="18.600000000000001" customHeight="1" x14ac:dyDescent="0.2">
      <c r="B131" s="316"/>
      <c r="C131" s="317"/>
      <c r="D131" s="317"/>
      <c r="E131" s="318"/>
      <c r="F131" s="126">
        <v>323</v>
      </c>
      <c r="G131" s="328" t="s">
        <v>6</v>
      </c>
      <c r="H131" s="331"/>
      <c r="I131" s="332"/>
      <c r="J131" s="115"/>
      <c r="K131" s="114">
        <v>115</v>
      </c>
      <c r="L131" s="116"/>
    </row>
    <row r="132" spans="2:12" ht="30" hidden="1" customHeight="1" x14ac:dyDescent="0.2">
      <c r="B132" s="238"/>
      <c r="C132" s="241"/>
      <c r="D132" s="241"/>
      <c r="E132" s="242"/>
      <c r="F132" s="127">
        <v>3237</v>
      </c>
      <c r="G132" s="316" t="s">
        <v>197</v>
      </c>
      <c r="H132" s="317"/>
      <c r="I132" s="318"/>
      <c r="J132" s="115"/>
      <c r="K132" s="117">
        <v>0</v>
      </c>
      <c r="L132" s="116"/>
    </row>
    <row r="133" spans="2:12" ht="18" customHeight="1" x14ac:dyDescent="0.2">
      <c r="B133" s="316"/>
      <c r="C133" s="317"/>
      <c r="D133" s="317"/>
      <c r="E133" s="318"/>
      <c r="F133" s="132" t="s">
        <v>11</v>
      </c>
      <c r="G133" s="316" t="s">
        <v>12</v>
      </c>
      <c r="H133" s="317"/>
      <c r="I133" s="318"/>
      <c r="J133" s="118"/>
      <c r="K133" s="117">
        <v>115</v>
      </c>
      <c r="L133" s="119"/>
    </row>
    <row r="134" spans="2:12" ht="18.600000000000001" customHeight="1" x14ac:dyDescent="0.2">
      <c r="B134" s="316"/>
      <c r="C134" s="317"/>
      <c r="D134" s="317"/>
      <c r="E134" s="318"/>
      <c r="F134" s="126">
        <v>329</v>
      </c>
      <c r="G134" s="328" t="s">
        <v>348</v>
      </c>
      <c r="H134" s="331"/>
      <c r="I134" s="332"/>
      <c r="J134" s="115"/>
      <c r="K134" s="114">
        <v>151.9</v>
      </c>
      <c r="L134" s="116"/>
    </row>
    <row r="135" spans="2:12" ht="30" hidden="1" customHeight="1" x14ac:dyDescent="0.2">
      <c r="B135" s="128"/>
      <c r="C135" s="129"/>
      <c r="D135" s="129"/>
      <c r="E135" s="130"/>
      <c r="F135" s="127">
        <v>3237</v>
      </c>
      <c r="G135" s="316" t="s">
        <v>197</v>
      </c>
      <c r="H135" s="317"/>
      <c r="I135" s="318"/>
      <c r="J135" s="115"/>
      <c r="K135" s="117">
        <v>0</v>
      </c>
      <c r="L135" s="116"/>
    </row>
    <row r="136" spans="2:12" ht="18" customHeight="1" x14ac:dyDescent="0.2">
      <c r="B136" s="316"/>
      <c r="C136" s="317"/>
      <c r="D136" s="317"/>
      <c r="E136" s="318"/>
      <c r="F136" s="127">
        <v>3299</v>
      </c>
      <c r="G136" s="316" t="s">
        <v>348</v>
      </c>
      <c r="H136" s="317"/>
      <c r="I136" s="318"/>
      <c r="J136" s="118"/>
      <c r="K136" s="117">
        <v>151.9</v>
      </c>
      <c r="L136" s="119"/>
    </row>
    <row r="137" spans="2:12" ht="30" customHeight="1" x14ac:dyDescent="0.2">
      <c r="B137" s="371" t="s">
        <v>199</v>
      </c>
      <c r="C137" s="372"/>
      <c r="D137" s="372"/>
      <c r="E137" s="372"/>
      <c r="F137" s="372"/>
      <c r="G137" s="372"/>
      <c r="H137" s="372"/>
      <c r="I137" s="373"/>
      <c r="J137" s="131">
        <f>+J128</f>
        <v>995</v>
      </c>
      <c r="K137" s="131">
        <f>+K129+K131+K134</f>
        <v>266.89999999999998</v>
      </c>
      <c r="L137" s="116">
        <f>K137/J137*100</f>
        <v>26.824120603015071</v>
      </c>
    </row>
    <row r="138" spans="2:12" x14ac:dyDescent="0.2">
      <c r="B138" s="371"/>
      <c r="C138" s="372"/>
      <c r="D138" s="372"/>
      <c r="E138" s="372"/>
      <c r="F138" s="372"/>
      <c r="G138" s="372"/>
      <c r="H138" s="372"/>
      <c r="I138" s="373"/>
      <c r="J138" s="133"/>
      <c r="K138" s="134"/>
      <c r="L138" s="135"/>
    </row>
    <row r="139" spans="2:12" ht="19.899999999999999" customHeight="1" x14ac:dyDescent="0.2">
      <c r="B139" s="322" t="s">
        <v>191</v>
      </c>
      <c r="C139" s="323"/>
      <c r="D139" s="323"/>
      <c r="E139" s="324"/>
      <c r="F139" s="153" t="s">
        <v>223</v>
      </c>
      <c r="G139" s="322" t="s">
        <v>224</v>
      </c>
      <c r="H139" s="323"/>
      <c r="I139" s="324"/>
      <c r="J139" s="154">
        <v>664</v>
      </c>
      <c r="K139" s="154">
        <v>0</v>
      </c>
      <c r="L139" s="154">
        <f>K139/J139*100</f>
        <v>0</v>
      </c>
    </row>
    <row r="140" spans="2:12" ht="17.45" customHeight="1" x14ac:dyDescent="0.2">
      <c r="B140" s="341" t="s">
        <v>184</v>
      </c>
      <c r="C140" s="342"/>
      <c r="D140" s="342"/>
      <c r="E140" s="343"/>
      <c r="F140" s="180" t="s">
        <v>220</v>
      </c>
      <c r="G140" s="341" t="s">
        <v>221</v>
      </c>
      <c r="H140" s="342"/>
      <c r="I140" s="343"/>
      <c r="J140" s="179">
        <v>664</v>
      </c>
      <c r="K140" s="179">
        <v>0</v>
      </c>
      <c r="L140" s="179">
        <f>K140/J140*100</f>
        <v>0</v>
      </c>
    </row>
    <row r="141" spans="2:12" ht="17.45" customHeight="1" x14ac:dyDescent="0.2">
      <c r="B141" s="209"/>
      <c r="C141" s="210"/>
      <c r="D141" s="210"/>
      <c r="E141" s="211"/>
      <c r="F141" s="126">
        <v>32</v>
      </c>
      <c r="G141" s="328" t="s">
        <v>298</v>
      </c>
      <c r="H141" s="331"/>
      <c r="I141" s="332"/>
      <c r="J141" s="115">
        <v>664</v>
      </c>
      <c r="K141" s="114">
        <v>0</v>
      </c>
      <c r="L141" s="116">
        <f>K141/J141*100</f>
        <v>0</v>
      </c>
    </row>
    <row r="142" spans="2:12" ht="17.45" customHeight="1" x14ac:dyDescent="0.2">
      <c r="B142" s="181"/>
      <c r="C142" s="182"/>
      <c r="D142" s="182"/>
      <c r="E142" s="183"/>
      <c r="F142" s="126">
        <v>323</v>
      </c>
      <c r="G142" s="328" t="s">
        <v>6</v>
      </c>
      <c r="H142" s="331"/>
      <c r="I142" s="332"/>
      <c r="J142" s="115"/>
      <c r="K142" s="114">
        <v>0</v>
      </c>
      <c r="L142" s="116"/>
    </row>
    <row r="143" spans="2:12" ht="19.899999999999999" customHeight="1" x14ac:dyDescent="0.2">
      <c r="B143" s="316"/>
      <c r="C143" s="317"/>
      <c r="D143" s="317"/>
      <c r="E143" s="318"/>
      <c r="F143" s="132" t="s">
        <v>11</v>
      </c>
      <c r="G143" s="316" t="s">
        <v>12</v>
      </c>
      <c r="H143" s="317"/>
      <c r="I143" s="318"/>
      <c r="J143" s="118"/>
      <c r="K143" s="117">
        <v>0</v>
      </c>
      <c r="L143" s="119"/>
    </row>
    <row r="144" spans="2:12" ht="13.15" customHeight="1" x14ac:dyDescent="0.2">
      <c r="B144" s="319" t="s">
        <v>199</v>
      </c>
      <c r="C144" s="320"/>
      <c r="D144" s="320"/>
      <c r="E144" s="320"/>
      <c r="F144" s="320"/>
      <c r="G144" s="320"/>
      <c r="H144" s="320"/>
      <c r="I144" s="321"/>
      <c r="J144" s="131">
        <f>+J142</f>
        <v>0</v>
      </c>
      <c r="K144" s="131">
        <f>+K142</f>
        <v>0</v>
      </c>
      <c r="L144" s="190" t="s">
        <v>189</v>
      </c>
    </row>
    <row r="145" spans="2:12" x14ac:dyDescent="0.2">
      <c r="B145" s="371"/>
      <c r="C145" s="372"/>
      <c r="D145" s="372"/>
      <c r="E145" s="372"/>
      <c r="F145" s="372"/>
      <c r="G145" s="372"/>
      <c r="H145" s="372"/>
      <c r="I145" s="373"/>
      <c r="J145" s="131"/>
      <c r="K145" s="114"/>
      <c r="L145" s="114"/>
    </row>
    <row r="146" spans="2:12" ht="13.15" customHeight="1" x14ac:dyDescent="0.2">
      <c r="B146" s="322" t="s">
        <v>191</v>
      </c>
      <c r="C146" s="323"/>
      <c r="D146" s="323"/>
      <c r="E146" s="324"/>
      <c r="F146" s="153" t="s">
        <v>225</v>
      </c>
      <c r="G146" s="322" t="s">
        <v>226</v>
      </c>
      <c r="H146" s="323"/>
      <c r="I146" s="324"/>
      <c r="J146" s="154">
        <v>332</v>
      </c>
      <c r="K146" s="154">
        <v>0</v>
      </c>
      <c r="L146" s="154">
        <f>K146/J146*100</f>
        <v>0</v>
      </c>
    </row>
    <row r="147" spans="2:12" ht="13.15" customHeight="1" x14ac:dyDescent="0.2">
      <c r="B147" s="341" t="s">
        <v>184</v>
      </c>
      <c r="C147" s="342"/>
      <c r="D147" s="342"/>
      <c r="E147" s="343"/>
      <c r="F147" s="180" t="s">
        <v>220</v>
      </c>
      <c r="G147" s="341" t="s">
        <v>221</v>
      </c>
      <c r="H147" s="342"/>
      <c r="I147" s="343"/>
      <c r="J147" s="179">
        <v>332</v>
      </c>
      <c r="K147" s="179">
        <v>0</v>
      </c>
      <c r="L147" s="179">
        <v>0</v>
      </c>
    </row>
    <row r="148" spans="2:12" ht="24.4" customHeight="1" x14ac:dyDescent="0.2">
      <c r="B148" s="209"/>
      <c r="C148" s="210"/>
      <c r="D148" s="210"/>
      <c r="E148" s="211"/>
      <c r="F148" s="168">
        <v>32</v>
      </c>
      <c r="G148" s="328" t="s">
        <v>298</v>
      </c>
      <c r="H148" s="329"/>
      <c r="I148" s="330"/>
      <c r="J148" s="116">
        <v>332</v>
      </c>
      <c r="K148" s="116">
        <v>0</v>
      </c>
      <c r="L148" s="116">
        <f>K148/J148*100</f>
        <v>0</v>
      </c>
    </row>
    <row r="149" spans="2:12" ht="24.4" customHeight="1" x14ac:dyDescent="0.2">
      <c r="B149" s="181"/>
      <c r="C149" s="182"/>
      <c r="D149" s="182"/>
      <c r="E149" s="183"/>
      <c r="F149" s="168">
        <v>329</v>
      </c>
      <c r="G149" s="328" t="s">
        <v>20</v>
      </c>
      <c r="H149" s="329"/>
      <c r="I149" s="330"/>
      <c r="J149" s="116"/>
      <c r="K149" s="116">
        <v>0</v>
      </c>
      <c r="L149" s="116"/>
    </row>
    <row r="150" spans="2:12" ht="20.65" customHeight="1" x14ac:dyDescent="0.2">
      <c r="B150" s="316"/>
      <c r="C150" s="317"/>
      <c r="D150" s="317"/>
      <c r="E150" s="318"/>
      <c r="F150" s="132" t="s">
        <v>8</v>
      </c>
      <c r="G150" s="316" t="s">
        <v>20</v>
      </c>
      <c r="H150" s="317"/>
      <c r="I150" s="318"/>
      <c r="J150" s="118"/>
      <c r="K150" s="117">
        <v>0</v>
      </c>
      <c r="L150" s="117"/>
    </row>
    <row r="151" spans="2:12" ht="13.15" customHeight="1" x14ac:dyDescent="0.2">
      <c r="B151" s="319" t="s">
        <v>199</v>
      </c>
      <c r="C151" s="320"/>
      <c r="D151" s="320"/>
      <c r="E151" s="320"/>
      <c r="F151" s="320"/>
      <c r="G151" s="320"/>
      <c r="H151" s="320"/>
      <c r="I151" s="321"/>
      <c r="J151" s="131">
        <f>+J149</f>
        <v>0</v>
      </c>
      <c r="K151" s="131">
        <f>+K149</f>
        <v>0</v>
      </c>
      <c r="L151" s="114">
        <v>0</v>
      </c>
    </row>
    <row r="152" spans="2:12" ht="21" customHeight="1" x14ac:dyDescent="0.2">
      <c r="B152" s="371"/>
      <c r="C152" s="372"/>
      <c r="D152" s="372"/>
      <c r="E152" s="372"/>
      <c r="F152" s="372"/>
      <c r="G152" s="372"/>
      <c r="H152" s="372"/>
      <c r="I152" s="373"/>
      <c r="J152" s="133"/>
      <c r="K152" s="134"/>
      <c r="L152" s="135"/>
    </row>
    <row r="153" spans="2:12" ht="20.65" customHeight="1" x14ac:dyDescent="0.2">
      <c r="B153" s="322" t="s">
        <v>191</v>
      </c>
      <c r="C153" s="323"/>
      <c r="D153" s="323"/>
      <c r="E153" s="324"/>
      <c r="F153" s="153" t="s">
        <v>227</v>
      </c>
      <c r="G153" s="322" t="s">
        <v>228</v>
      </c>
      <c r="H153" s="323"/>
      <c r="I153" s="324"/>
      <c r="J153" s="154">
        <v>35855.760000000002</v>
      </c>
      <c r="K153" s="154">
        <v>31011.99</v>
      </c>
      <c r="L153" s="154">
        <f>K153/J153*100</f>
        <v>86.490957101453162</v>
      </c>
    </row>
    <row r="154" spans="2:12" ht="13.15" customHeight="1" x14ac:dyDescent="0.2">
      <c r="B154" s="341" t="s">
        <v>184</v>
      </c>
      <c r="C154" s="342"/>
      <c r="D154" s="342"/>
      <c r="E154" s="343"/>
      <c r="F154" s="180" t="s">
        <v>220</v>
      </c>
      <c r="G154" s="341" t="s">
        <v>221</v>
      </c>
      <c r="H154" s="342"/>
      <c r="I154" s="343"/>
      <c r="J154" s="179">
        <v>28188</v>
      </c>
      <c r="K154" s="179">
        <v>24095.01</v>
      </c>
      <c r="L154" s="179">
        <f>K154/J154*100</f>
        <v>85.479672200936562</v>
      </c>
    </row>
    <row r="155" spans="2:12" ht="13.15" customHeight="1" x14ac:dyDescent="0.2">
      <c r="B155" s="328"/>
      <c r="C155" s="331"/>
      <c r="D155" s="331"/>
      <c r="E155" s="332"/>
      <c r="F155" s="126">
        <v>31</v>
      </c>
      <c r="G155" s="328" t="s">
        <v>297</v>
      </c>
      <c r="H155" s="331"/>
      <c r="I155" s="332"/>
      <c r="J155" s="116">
        <v>2500</v>
      </c>
      <c r="K155" s="116">
        <v>2490</v>
      </c>
      <c r="L155" s="116">
        <f>K155/J155*100</f>
        <v>99.6</v>
      </c>
    </row>
    <row r="156" spans="2:12" ht="13.15" hidden="1" customHeight="1" x14ac:dyDescent="0.2">
      <c r="B156" s="328"/>
      <c r="C156" s="331"/>
      <c r="D156" s="331"/>
      <c r="E156" s="332"/>
      <c r="F156" s="126">
        <v>311</v>
      </c>
      <c r="G156" s="328" t="s">
        <v>193</v>
      </c>
      <c r="H156" s="331"/>
      <c r="I156" s="332"/>
      <c r="J156" s="116"/>
      <c r="K156" s="116">
        <v>0</v>
      </c>
      <c r="L156" s="190"/>
    </row>
    <row r="157" spans="2:12" ht="13.9" hidden="1" customHeight="1" x14ac:dyDescent="0.2">
      <c r="B157" s="316"/>
      <c r="C157" s="317"/>
      <c r="D157" s="317"/>
      <c r="E157" s="318"/>
      <c r="F157" s="127" t="s">
        <v>229</v>
      </c>
      <c r="G157" s="316" t="s">
        <v>230</v>
      </c>
      <c r="H157" s="317"/>
      <c r="I157" s="318"/>
      <c r="J157" s="118"/>
      <c r="K157" s="117">
        <v>0</v>
      </c>
      <c r="L157" s="119"/>
    </row>
    <row r="158" spans="2:12" ht="25.9" customHeight="1" x14ac:dyDescent="0.2">
      <c r="B158" s="328"/>
      <c r="C158" s="331"/>
      <c r="D158" s="331"/>
      <c r="E158" s="332"/>
      <c r="F158" s="126">
        <v>312</v>
      </c>
      <c r="G158" s="328" t="s">
        <v>195</v>
      </c>
      <c r="H158" s="331"/>
      <c r="I158" s="332"/>
      <c r="J158" s="115"/>
      <c r="K158" s="114">
        <v>2490</v>
      </c>
      <c r="L158" s="116"/>
    </row>
    <row r="159" spans="2:12" ht="23.65" customHeight="1" x14ac:dyDescent="0.2">
      <c r="B159" s="328"/>
      <c r="C159" s="331"/>
      <c r="D159" s="331"/>
      <c r="E159" s="332"/>
      <c r="F159" s="127">
        <v>3121</v>
      </c>
      <c r="G159" s="316" t="s">
        <v>195</v>
      </c>
      <c r="H159" s="317"/>
      <c r="I159" s="318"/>
      <c r="J159" s="118"/>
      <c r="K159" s="117">
        <v>2490</v>
      </c>
      <c r="L159" s="119"/>
    </row>
    <row r="160" spans="2:12" ht="18.600000000000001" hidden="1" customHeight="1" x14ac:dyDescent="0.2">
      <c r="B160" s="328"/>
      <c r="C160" s="331"/>
      <c r="D160" s="331"/>
      <c r="E160" s="332"/>
      <c r="F160" s="126">
        <v>313</v>
      </c>
      <c r="G160" s="328" t="s">
        <v>196</v>
      </c>
      <c r="H160" s="331"/>
      <c r="I160" s="332"/>
      <c r="J160" s="115"/>
      <c r="K160" s="114">
        <v>0</v>
      </c>
      <c r="L160" s="190"/>
    </row>
    <row r="161" spans="2:14" ht="19.5" hidden="1" customHeight="1" x14ac:dyDescent="0.2">
      <c r="B161" s="316"/>
      <c r="C161" s="317"/>
      <c r="D161" s="317"/>
      <c r="E161" s="318"/>
      <c r="F161" s="132" t="s">
        <v>231</v>
      </c>
      <c r="G161" s="316" t="s">
        <v>232</v>
      </c>
      <c r="H161" s="317"/>
      <c r="I161" s="318"/>
      <c r="J161" s="118"/>
      <c r="K161" s="117">
        <v>0</v>
      </c>
      <c r="L161" s="119"/>
    </row>
    <row r="162" spans="2:14" ht="25.15" customHeight="1" x14ac:dyDescent="0.2">
      <c r="B162" s="328"/>
      <c r="C162" s="331"/>
      <c r="D162" s="331"/>
      <c r="E162" s="332"/>
      <c r="F162" s="126">
        <v>32</v>
      </c>
      <c r="G162" s="328" t="s">
        <v>298</v>
      </c>
      <c r="H162" s="331"/>
      <c r="I162" s="332"/>
      <c r="J162" s="115">
        <v>25609</v>
      </c>
      <c r="K162" s="114">
        <v>21592.38</v>
      </c>
      <c r="L162" s="116">
        <f>K162/J162*100</f>
        <v>84.315592174626104</v>
      </c>
    </row>
    <row r="163" spans="2:14" ht="25.15" customHeight="1" x14ac:dyDescent="0.2">
      <c r="B163" s="328"/>
      <c r="C163" s="331"/>
      <c r="D163" s="331"/>
      <c r="E163" s="332"/>
      <c r="F163" s="126">
        <v>321</v>
      </c>
      <c r="G163" s="328" t="s">
        <v>2</v>
      </c>
      <c r="H163" s="331"/>
      <c r="I163" s="332"/>
      <c r="J163" s="115"/>
      <c r="K163" s="114">
        <v>3721.39</v>
      </c>
      <c r="L163" s="116"/>
      <c r="N163" s="176"/>
    </row>
    <row r="164" spans="2:14" ht="19.5" customHeight="1" x14ac:dyDescent="0.2">
      <c r="B164" s="316"/>
      <c r="C164" s="317"/>
      <c r="D164" s="317"/>
      <c r="E164" s="318"/>
      <c r="F164" s="132" t="s">
        <v>4</v>
      </c>
      <c r="G164" s="316" t="s">
        <v>5</v>
      </c>
      <c r="H164" s="317"/>
      <c r="I164" s="318"/>
      <c r="J164" s="118"/>
      <c r="K164" s="117">
        <v>3055.39</v>
      </c>
      <c r="L164" s="119"/>
    </row>
    <row r="165" spans="2:14" ht="20.65" customHeight="1" x14ac:dyDescent="0.2">
      <c r="B165" s="316"/>
      <c r="C165" s="317"/>
      <c r="D165" s="317"/>
      <c r="E165" s="318"/>
      <c r="F165" s="132" t="s">
        <v>24</v>
      </c>
      <c r="G165" s="316" t="s">
        <v>25</v>
      </c>
      <c r="H165" s="317"/>
      <c r="I165" s="318"/>
      <c r="J165" s="118"/>
      <c r="K165" s="117">
        <v>270</v>
      </c>
      <c r="L165" s="119"/>
    </row>
    <row r="166" spans="2:14" ht="20.65" customHeight="1" x14ac:dyDescent="0.2">
      <c r="B166" s="238"/>
      <c r="C166" s="239"/>
      <c r="D166" s="239"/>
      <c r="E166" s="240"/>
      <c r="F166" s="127">
        <v>3214</v>
      </c>
      <c r="G166" s="316" t="s">
        <v>349</v>
      </c>
      <c r="H166" s="366"/>
      <c r="I166" s="367"/>
      <c r="J166" s="118"/>
      <c r="K166" s="117">
        <v>396</v>
      </c>
      <c r="L166" s="119"/>
    </row>
    <row r="167" spans="2:14" ht="21" customHeight="1" x14ac:dyDescent="0.2">
      <c r="B167" s="316"/>
      <c r="C167" s="317"/>
      <c r="D167" s="317"/>
      <c r="E167" s="318"/>
      <c r="F167" s="126">
        <v>322</v>
      </c>
      <c r="G167" s="328" t="s">
        <v>205</v>
      </c>
      <c r="H167" s="331"/>
      <c r="I167" s="332"/>
      <c r="J167" s="115"/>
      <c r="K167" s="114">
        <v>3135.73</v>
      </c>
      <c r="L167" s="116"/>
      <c r="N167" s="176"/>
    </row>
    <row r="168" spans="2:14" ht="21.6" customHeight="1" x14ac:dyDescent="0.2">
      <c r="B168" s="316"/>
      <c r="C168" s="317"/>
      <c r="D168" s="317"/>
      <c r="E168" s="318"/>
      <c r="F168" s="132" t="s">
        <v>32</v>
      </c>
      <c r="G168" s="316" t="s">
        <v>33</v>
      </c>
      <c r="H168" s="317"/>
      <c r="I168" s="318"/>
      <c r="J168" s="118"/>
      <c r="K168" s="117">
        <v>1356.1</v>
      </c>
      <c r="L168" s="119"/>
    </row>
    <row r="169" spans="2:14" ht="21.6" customHeight="1" x14ac:dyDescent="0.2">
      <c r="B169" s="238"/>
      <c r="C169" s="239"/>
      <c r="D169" s="239"/>
      <c r="E169" s="240"/>
      <c r="F169" s="127">
        <v>3222</v>
      </c>
      <c r="G169" s="316" t="s">
        <v>41</v>
      </c>
      <c r="H169" s="366"/>
      <c r="I169" s="367"/>
      <c r="J169" s="118"/>
      <c r="K169" s="117">
        <v>477.65</v>
      </c>
      <c r="L169" s="119"/>
    </row>
    <row r="170" spans="2:14" ht="19.899999999999999" customHeight="1" x14ac:dyDescent="0.2">
      <c r="B170" s="316"/>
      <c r="C170" s="317"/>
      <c r="D170" s="317"/>
      <c r="E170" s="318"/>
      <c r="F170" s="132" t="s">
        <v>34</v>
      </c>
      <c r="G170" s="316" t="s">
        <v>35</v>
      </c>
      <c r="H170" s="317"/>
      <c r="I170" s="318"/>
      <c r="J170" s="118"/>
      <c r="K170" s="117">
        <v>1211.99</v>
      </c>
      <c r="L170" s="119"/>
    </row>
    <row r="171" spans="2:14" ht="18" customHeight="1" x14ac:dyDescent="0.2">
      <c r="B171" s="128"/>
      <c r="C171" s="344"/>
      <c r="D171" s="344"/>
      <c r="E171" s="345"/>
      <c r="F171" s="127">
        <v>3225</v>
      </c>
      <c r="G171" s="316" t="s">
        <v>233</v>
      </c>
      <c r="H171" s="317"/>
      <c r="I171" s="318"/>
      <c r="J171" s="118"/>
      <c r="K171" s="117">
        <v>89.99</v>
      </c>
      <c r="L171" s="119"/>
    </row>
    <row r="172" spans="2:14" ht="15.6" customHeight="1" x14ac:dyDescent="0.2">
      <c r="B172" s="316"/>
      <c r="C172" s="317"/>
      <c r="D172" s="317"/>
      <c r="E172" s="318"/>
      <c r="F172" s="126">
        <v>323</v>
      </c>
      <c r="G172" s="328" t="s">
        <v>6</v>
      </c>
      <c r="H172" s="331"/>
      <c r="I172" s="332"/>
      <c r="J172" s="115"/>
      <c r="K172" s="114">
        <v>4897.38</v>
      </c>
      <c r="L172" s="116"/>
      <c r="N172" s="176"/>
    </row>
    <row r="173" spans="2:14" ht="24.6" customHeight="1" x14ac:dyDescent="0.2">
      <c r="B173" s="316"/>
      <c r="C173" s="317"/>
      <c r="D173" s="317"/>
      <c r="E173" s="318"/>
      <c r="F173" s="132" t="s">
        <v>36</v>
      </c>
      <c r="G173" s="316" t="s">
        <v>37</v>
      </c>
      <c r="H173" s="317"/>
      <c r="I173" s="318"/>
      <c r="J173" s="118"/>
      <c r="K173" s="117">
        <v>6.24</v>
      </c>
      <c r="L173" s="119"/>
    </row>
    <row r="174" spans="2:14" ht="20.65" customHeight="1" x14ac:dyDescent="0.2">
      <c r="B174" s="316"/>
      <c r="C174" s="317"/>
      <c r="D174" s="317"/>
      <c r="E174" s="318"/>
      <c r="F174" s="132" t="s">
        <v>13</v>
      </c>
      <c r="G174" s="316" t="s">
        <v>14</v>
      </c>
      <c r="H174" s="317"/>
      <c r="I174" s="318"/>
      <c r="J174" s="118"/>
      <c r="K174" s="117">
        <v>3144.59</v>
      </c>
      <c r="L174" s="119"/>
    </row>
    <row r="175" spans="2:14" ht="24" customHeight="1" x14ac:dyDescent="0.2">
      <c r="B175" s="316"/>
      <c r="C175" s="317"/>
      <c r="D175" s="317"/>
      <c r="E175" s="318"/>
      <c r="F175" s="132" t="s">
        <v>7</v>
      </c>
      <c r="G175" s="316" t="s">
        <v>31</v>
      </c>
      <c r="H175" s="317"/>
      <c r="I175" s="318"/>
      <c r="J175" s="118"/>
      <c r="K175" s="117">
        <v>696.35</v>
      </c>
      <c r="L175" s="119"/>
    </row>
    <row r="176" spans="2:14" ht="13.9" customHeight="1" x14ac:dyDescent="0.2">
      <c r="B176" s="316"/>
      <c r="C176" s="317"/>
      <c r="D176" s="317"/>
      <c r="E176" s="318"/>
      <c r="F176" s="127">
        <v>3434</v>
      </c>
      <c r="G176" s="316" t="s">
        <v>38</v>
      </c>
      <c r="H176" s="317"/>
      <c r="I176" s="318"/>
      <c r="J176" s="118"/>
      <c r="K176" s="117">
        <v>720.69</v>
      </c>
      <c r="L176" s="119"/>
    </row>
    <row r="177" spans="2:14" ht="13.9" customHeight="1" x14ac:dyDescent="0.2">
      <c r="B177" s="238"/>
      <c r="C177" s="239"/>
      <c r="D177" s="239"/>
      <c r="E177" s="240"/>
      <c r="F177" s="127">
        <v>3235</v>
      </c>
      <c r="G177" s="316" t="s">
        <v>254</v>
      </c>
      <c r="H177" s="366"/>
      <c r="I177" s="367"/>
      <c r="J177" s="118"/>
      <c r="K177" s="117">
        <v>91.25</v>
      </c>
      <c r="L177" s="119"/>
    </row>
    <row r="178" spans="2:14" ht="13.9" customHeight="1" x14ac:dyDescent="0.2">
      <c r="B178" s="209"/>
      <c r="C178" s="210"/>
      <c r="D178" s="210"/>
      <c r="E178" s="211"/>
      <c r="F178" s="127">
        <v>3236</v>
      </c>
      <c r="G178" s="316" t="s">
        <v>278</v>
      </c>
      <c r="H178" s="366"/>
      <c r="I178" s="367"/>
      <c r="J178" s="118"/>
      <c r="K178" s="117">
        <v>116.4</v>
      </c>
      <c r="L178" s="119"/>
    </row>
    <row r="179" spans="2:14" ht="26.45" customHeight="1" x14ac:dyDescent="0.2">
      <c r="B179" s="316"/>
      <c r="C179" s="317"/>
      <c r="D179" s="317"/>
      <c r="E179" s="318"/>
      <c r="F179" s="132" t="s">
        <v>9</v>
      </c>
      <c r="G179" s="316" t="s">
        <v>10</v>
      </c>
      <c r="H179" s="317"/>
      <c r="I179" s="318"/>
      <c r="J179" s="118"/>
      <c r="K179" s="117">
        <v>0</v>
      </c>
      <c r="L179" s="119"/>
    </row>
    <row r="180" spans="2:14" ht="26.45" customHeight="1" x14ac:dyDescent="0.2">
      <c r="B180" s="181"/>
      <c r="C180" s="182"/>
      <c r="D180" s="182"/>
      <c r="E180" s="183"/>
      <c r="F180" s="127">
        <v>3238</v>
      </c>
      <c r="G180" s="316" t="s">
        <v>19</v>
      </c>
      <c r="H180" s="317"/>
      <c r="I180" s="318"/>
      <c r="J180" s="118"/>
      <c r="K180" s="117">
        <v>43.91</v>
      </c>
      <c r="L180" s="119"/>
    </row>
    <row r="181" spans="2:14" ht="17.45" customHeight="1" x14ac:dyDescent="0.2">
      <c r="B181" s="316"/>
      <c r="C181" s="317"/>
      <c r="D181" s="317"/>
      <c r="E181" s="318"/>
      <c r="F181" s="127">
        <v>3239</v>
      </c>
      <c r="G181" s="316" t="s">
        <v>12</v>
      </c>
      <c r="H181" s="317"/>
      <c r="I181" s="318"/>
      <c r="J181" s="118"/>
      <c r="K181" s="117">
        <v>77.95</v>
      </c>
      <c r="L181" s="119"/>
    </row>
    <row r="182" spans="2:14" ht="21" customHeight="1" x14ac:dyDescent="0.2">
      <c r="B182" s="328"/>
      <c r="C182" s="331"/>
      <c r="D182" s="331"/>
      <c r="E182" s="332"/>
      <c r="F182" s="126">
        <v>324</v>
      </c>
      <c r="G182" s="328" t="s">
        <v>234</v>
      </c>
      <c r="H182" s="331"/>
      <c r="I182" s="332"/>
      <c r="J182" s="115"/>
      <c r="K182" s="114">
        <v>150</v>
      </c>
      <c r="L182" s="116"/>
    </row>
    <row r="183" spans="2:14" ht="22.9" customHeight="1" x14ac:dyDescent="0.2">
      <c r="B183" s="316"/>
      <c r="C183" s="317"/>
      <c r="D183" s="317"/>
      <c r="E183" s="318"/>
      <c r="F183" s="132" t="s">
        <v>235</v>
      </c>
      <c r="G183" s="316" t="s">
        <v>236</v>
      </c>
      <c r="H183" s="317"/>
      <c r="I183" s="318"/>
      <c r="J183" s="118"/>
      <c r="K183" s="117">
        <v>150</v>
      </c>
      <c r="L183" s="119"/>
    </row>
    <row r="184" spans="2:14" ht="22.9" customHeight="1" x14ac:dyDescent="0.2">
      <c r="B184" s="316"/>
      <c r="C184" s="317"/>
      <c r="D184" s="317"/>
      <c r="E184" s="318"/>
      <c r="F184" s="126">
        <v>329</v>
      </c>
      <c r="G184" s="328" t="s">
        <v>20</v>
      </c>
      <c r="H184" s="331"/>
      <c r="I184" s="332"/>
      <c r="J184" s="115"/>
      <c r="K184" s="114">
        <v>9687.8799999999992</v>
      </c>
      <c r="L184" s="116"/>
      <c r="N184" s="176"/>
    </row>
    <row r="185" spans="2:14" ht="16.899999999999999" customHeight="1" x14ac:dyDescent="0.2">
      <c r="B185" s="316"/>
      <c r="C185" s="317"/>
      <c r="D185" s="317"/>
      <c r="E185" s="318"/>
      <c r="F185" s="127">
        <v>3292</v>
      </c>
      <c r="G185" s="316" t="s">
        <v>213</v>
      </c>
      <c r="H185" s="317"/>
      <c r="I185" s="318"/>
      <c r="J185" s="118"/>
      <c r="K185" s="117">
        <v>902.03</v>
      </c>
      <c r="L185" s="119"/>
    </row>
    <row r="186" spans="2:14" ht="21" customHeight="1" x14ac:dyDescent="0.2">
      <c r="B186" s="316"/>
      <c r="C186" s="317"/>
      <c r="D186" s="317"/>
      <c r="E186" s="318"/>
      <c r="F186" s="132" t="s">
        <v>109</v>
      </c>
      <c r="G186" s="316" t="s">
        <v>222</v>
      </c>
      <c r="H186" s="317"/>
      <c r="I186" s="318"/>
      <c r="J186" s="118"/>
      <c r="K186" s="117">
        <v>2769.81</v>
      </c>
      <c r="L186" s="119"/>
    </row>
    <row r="187" spans="2:14" ht="21" customHeight="1" x14ac:dyDescent="0.2">
      <c r="B187" s="181"/>
      <c r="C187" s="182"/>
      <c r="D187" s="182"/>
      <c r="E187" s="183"/>
      <c r="F187" s="132" t="s">
        <v>8</v>
      </c>
      <c r="G187" s="316" t="s">
        <v>20</v>
      </c>
      <c r="H187" s="317"/>
      <c r="I187" s="318"/>
      <c r="J187" s="118"/>
      <c r="K187" s="117">
        <v>6016.04</v>
      </c>
      <c r="L187" s="119"/>
    </row>
    <row r="188" spans="2:14" ht="21" customHeight="1" x14ac:dyDescent="0.2">
      <c r="B188" s="209"/>
      <c r="C188" s="210"/>
      <c r="D188" s="210"/>
      <c r="E188" s="211"/>
      <c r="F188" s="126">
        <v>34</v>
      </c>
      <c r="G188" s="328" t="s">
        <v>299</v>
      </c>
      <c r="H188" s="331"/>
      <c r="I188" s="332"/>
      <c r="J188" s="115">
        <v>66</v>
      </c>
      <c r="K188" s="114">
        <v>0.14000000000000001</v>
      </c>
      <c r="L188" s="116">
        <f>K188/J188*100</f>
        <v>0.21212121212121215</v>
      </c>
    </row>
    <row r="189" spans="2:14" ht="21" customHeight="1" x14ac:dyDescent="0.2">
      <c r="B189" s="181"/>
      <c r="C189" s="182"/>
      <c r="D189" s="182"/>
      <c r="E189" s="183"/>
      <c r="F189" s="126">
        <v>343</v>
      </c>
      <c r="G189" s="328" t="s">
        <v>21</v>
      </c>
      <c r="H189" s="331"/>
      <c r="I189" s="332"/>
      <c r="J189" s="115"/>
      <c r="K189" s="114">
        <v>0.14000000000000001</v>
      </c>
      <c r="L189" s="116"/>
    </row>
    <row r="190" spans="2:14" ht="23.65" customHeight="1" x14ac:dyDescent="0.2">
      <c r="B190" s="316"/>
      <c r="C190" s="317"/>
      <c r="D190" s="317"/>
      <c r="E190" s="318"/>
      <c r="F190" s="132" t="s">
        <v>22</v>
      </c>
      <c r="G190" s="316" t="s">
        <v>23</v>
      </c>
      <c r="H190" s="317"/>
      <c r="I190" s="318"/>
      <c r="J190" s="118"/>
      <c r="K190" s="117">
        <v>0.14000000000000001</v>
      </c>
      <c r="L190" s="119"/>
    </row>
    <row r="191" spans="2:14" ht="21" customHeight="1" x14ac:dyDescent="0.2">
      <c r="B191" s="209"/>
      <c r="C191" s="210"/>
      <c r="D191" s="210"/>
      <c r="E191" s="211"/>
      <c r="F191" s="126">
        <v>37</v>
      </c>
      <c r="G191" s="328" t="s">
        <v>305</v>
      </c>
      <c r="H191" s="331"/>
      <c r="I191" s="332"/>
      <c r="J191" s="115">
        <v>6</v>
      </c>
      <c r="K191" s="114">
        <v>5.77</v>
      </c>
      <c r="L191" s="116">
        <f>K191/J191*100</f>
        <v>96.166666666666657</v>
      </c>
    </row>
    <row r="192" spans="2:14" ht="21" customHeight="1" x14ac:dyDescent="0.2">
      <c r="B192" s="209"/>
      <c r="C192" s="210"/>
      <c r="D192" s="210"/>
      <c r="E192" s="211"/>
      <c r="F192" s="126">
        <v>372</v>
      </c>
      <c r="G192" s="328" t="s">
        <v>307</v>
      </c>
      <c r="H192" s="331"/>
      <c r="I192" s="332"/>
      <c r="J192" s="115"/>
      <c r="K192" s="114">
        <v>5.77</v>
      </c>
      <c r="L192" s="116"/>
    </row>
    <row r="193" spans="2:12" ht="23.65" customHeight="1" x14ac:dyDescent="0.2">
      <c r="B193" s="316"/>
      <c r="C193" s="317"/>
      <c r="D193" s="317"/>
      <c r="E193" s="318"/>
      <c r="F193" s="127">
        <v>3722</v>
      </c>
      <c r="G193" s="316" t="s">
        <v>306</v>
      </c>
      <c r="H193" s="317"/>
      <c r="I193" s="318"/>
      <c r="J193" s="118"/>
      <c r="K193" s="117">
        <v>5.77</v>
      </c>
      <c r="L193" s="119"/>
    </row>
    <row r="194" spans="2:12" ht="21" customHeight="1" x14ac:dyDescent="0.2">
      <c r="B194" s="209"/>
      <c r="C194" s="210"/>
      <c r="D194" s="210"/>
      <c r="E194" s="211"/>
      <c r="F194" s="126">
        <v>38</v>
      </c>
      <c r="G194" s="328" t="s">
        <v>195</v>
      </c>
      <c r="H194" s="331"/>
      <c r="I194" s="332"/>
      <c r="J194" s="115">
        <v>7</v>
      </c>
      <c r="K194" s="114">
        <v>6.72</v>
      </c>
      <c r="L194" s="116">
        <f>K194/J194*100</f>
        <v>96</v>
      </c>
    </row>
    <row r="195" spans="2:12" ht="21" customHeight="1" x14ac:dyDescent="0.2">
      <c r="B195" s="209"/>
      <c r="C195" s="210"/>
      <c r="D195" s="210"/>
      <c r="E195" s="211"/>
      <c r="F195" s="126">
        <v>381</v>
      </c>
      <c r="G195" s="328" t="s">
        <v>308</v>
      </c>
      <c r="H195" s="331"/>
      <c r="I195" s="332"/>
      <c r="J195" s="115"/>
      <c r="K195" s="114">
        <v>6.72</v>
      </c>
      <c r="L195" s="116"/>
    </row>
    <row r="196" spans="2:12" ht="23.65" customHeight="1" x14ac:dyDescent="0.2">
      <c r="B196" s="316"/>
      <c r="C196" s="317"/>
      <c r="D196" s="317"/>
      <c r="E196" s="318"/>
      <c r="F196" s="127">
        <v>3812</v>
      </c>
      <c r="G196" s="316" t="s">
        <v>309</v>
      </c>
      <c r="H196" s="317"/>
      <c r="I196" s="318"/>
      <c r="J196" s="118"/>
      <c r="K196" s="117">
        <v>6.72</v>
      </c>
      <c r="L196" s="119"/>
    </row>
    <row r="197" spans="2:12" ht="13.15" customHeight="1" x14ac:dyDescent="0.2">
      <c r="B197" s="319" t="s">
        <v>199</v>
      </c>
      <c r="C197" s="320"/>
      <c r="D197" s="320"/>
      <c r="E197" s="320"/>
      <c r="F197" s="320"/>
      <c r="G197" s="320"/>
      <c r="H197" s="320"/>
      <c r="I197" s="321"/>
      <c r="J197" s="141">
        <f>SUM(J155:J196)</f>
        <v>28188</v>
      </c>
      <c r="K197" s="141">
        <f>+K156+K158+K160+K163+K167+K172+K182+K184+K189+K191+K194</f>
        <v>24095.01</v>
      </c>
      <c r="L197" s="116">
        <f>K197/J197*100</f>
        <v>85.479672200936562</v>
      </c>
    </row>
    <row r="198" spans="2:12" ht="19.899999999999999" customHeight="1" x14ac:dyDescent="0.2">
      <c r="B198" s="371"/>
      <c r="C198" s="372"/>
      <c r="D198" s="372"/>
      <c r="E198" s="372"/>
      <c r="F198" s="372"/>
      <c r="G198" s="372"/>
      <c r="H198" s="372"/>
      <c r="I198" s="373"/>
      <c r="J198" s="142"/>
      <c r="K198" s="134"/>
      <c r="L198" s="135"/>
    </row>
    <row r="199" spans="2:12" ht="36" customHeight="1" x14ac:dyDescent="0.2">
      <c r="B199" s="341" t="s">
        <v>184</v>
      </c>
      <c r="C199" s="342"/>
      <c r="D199" s="342"/>
      <c r="E199" s="343"/>
      <c r="F199" s="180" t="s">
        <v>237</v>
      </c>
      <c r="G199" s="341" t="s">
        <v>238</v>
      </c>
      <c r="H199" s="342"/>
      <c r="I199" s="343"/>
      <c r="J199" s="179">
        <v>852.76</v>
      </c>
      <c r="K199" s="179">
        <v>732.69</v>
      </c>
      <c r="L199" s="179">
        <f>K199/J199*100</f>
        <v>85.919836765326707</v>
      </c>
    </row>
    <row r="200" spans="2:12" ht="36" customHeight="1" x14ac:dyDescent="0.2">
      <c r="B200" s="209"/>
      <c r="C200" s="210"/>
      <c r="D200" s="210"/>
      <c r="E200" s="211"/>
      <c r="F200" s="126">
        <v>32</v>
      </c>
      <c r="G200" s="328" t="s">
        <v>298</v>
      </c>
      <c r="H200" s="331"/>
      <c r="I200" s="332"/>
      <c r="J200" s="115">
        <v>852.76</v>
      </c>
      <c r="K200" s="114">
        <v>732.69</v>
      </c>
      <c r="L200" s="116">
        <f>K200/J200*100</f>
        <v>85.919836765326707</v>
      </c>
    </row>
    <row r="201" spans="2:12" ht="36" customHeight="1" x14ac:dyDescent="0.2">
      <c r="B201" s="169"/>
      <c r="C201" s="170"/>
      <c r="D201" s="170"/>
      <c r="E201" s="171"/>
      <c r="F201" s="126">
        <v>322</v>
      </c>
      <c r="G201" s="328" t="s">
        <v>205</v>
      </c>
      <c r="H201" s="331"/>
      <c r="I201" s="332"/>
      <c r="J201" s="115"/>
      <c r="K201" s="114">
        <v>132.69</v>
      </c>
      <c r="L201" s="116"/>
    </row>
    <row r="202" spans="2:12" ht="36" customHeight="1" x14ac:dyDescent="0.2">
      <c r="B202" s="186"/>
      <c r="C202" s="187"/>
      <c r="D202" s="187"/>
      <c r="E202" s="188"/>
      <c r="F202" s="132" t="s">
        <v>32</v>
      </c>
      <c r="G202" s="316" t="s">
        <v>33</v>
      </c>
      <c r="H202" s="317"/>
      <c r="I202" s="318"/>
      <c r="J202" s="118"/>
      <c r="K202" s="117">
        <v>0</v>
      </c>
      <c r="L202" s="119"/>
    </row>
    <row r="203" spans="2:12" ht="36" customHeight="1" x14ac:dyDescent="0.2">
      <c r="B203" s="181"/>
      <c r="C203" s="182"/>
      <c r="D203" s="182"/>
      <c r="E203" s="183"/>
      <c r="F203" s="127">
        <v>3224</v>
      </c>
      <c r="G203" s="316" t="s">
        <v>291</v>
      </c>
      <c r="H203" s="317"/>
      <c r="I203" s="318"/>
      <c r="J203" s="118"/>
      <c r="K203" s="117">
        <v>0</v>
      </c>
      <c r="L203" s="119"/>
    </row>
    <row r="204" spans="2:12" ht="36" customHeight="1" x14ac:dyDescent="0.2">
      <c r="B204" s="169"/>
      <c r="C204" s="170"/>
      <c r="D204" s="170"/>
      <c r="E204" s="171"/>
      <c r="F204" s="127">
        <v>3225</v>
      </c>
      <c r="G204" s="316" t="s">
        <v>289</v>
      </c>
      <c r="H204" s="317"/>
      <c r="I204" s="318"/>
      <c r="J204" s="118"/>
      <c r="K204" s="117">
        <v>132.69</v>
      </c>
      <c r="L204" s="119"/>
    </row>
    <row r="205" spans="2:12" ht="13.15" customHeight="1" x14ac:dyDescent="0.2">
      <c r="B205" s="316"/>
      <c r="C205" s="317"/>
      <c r="D205" s="317"/>
      <c r="E205" s="318"/>
      <c r="F205" s="126">
        <v>323</v>
      </c>
      <c r="G205" s="328" t="s">
        <v>6</v>
      </c>
      <c r="H205" s="331"/>
      <c r="I205" s="332"/>
      <c r="J205" s="115"/>
      <c r="K205" s="114">
        <v>600</v>
      </c>
      <c r="L205" s="116"/>
    </row>
    <row r="206" spans="2:12" ht="34.35" customHeight="1" x14ac:dyDescent="0.2">
      <c r="B206" s="162"/>
      <c r="C206" s="163"/>
      <c r="D206" s="163"/>
      <c r="E206" s="164"/>
      <c r="F206" s="127">
        <v>3232</v>
      </c>
      <c r="G206" s="316" t="s">
        <v>14</v>
      </c>
      <c r="H206" s="379"/>
      <c r="I206" s="380"/>
      <c r="J206" s="115"/>
      <c r="K206" s="117">
        <v>0</v>
      </c>
      <c r="L206" s="116"/>
    </row>
    <row r="207" spans="2:12" ht="19.899999999999999" customHeight="1" x14ac:dyDescent="0.2">
      <c r="B207" s="316"/>
      <c r="C207" s="317"/>
      <c r="D207" s="317"/>
      <c r="E207" s="318"/>
      <c r="F207" s="132" t="s">
        <v>27</v>
      </c>
      <c r="G207" s="316" t="s">
        <v>38</v>
      </c>
      <c r="H207" s="317"/>
      <c r="I207" s="318"/>
      <c r="J207" s="118"/>
      <c r="K207" s="117">
        <v>600</v>
      </c>
      <c r="L207" s="119"/>
    </row>
    <row r="208" spans="2:12" ht="13.15" customHeight="1" x14ac:dyDescent="0.2">
      <c r="B208" s="319" t="s">
        <v>199</v>
      </c>
      <c r="C208" s="320"/>
      <c r="D208" s="320"/>
      <c r="E208" s="320"/>
      <c r="F208" s="320"/>
      <c r="G208" s="320"/>
      <c r="H208" s="320"/>
      <c r="I208" s="321"/>
      <c r="J208" s="131">
        <v>852.76</v>
      </c>
      <c r="K208" s="131">
        <f>+K201+K205</f>
        <v>732.69</v>
      </c>
      <c r="L208" s="116">
        <f>K208/J208*100</f>
        <v>85.919836765326707</v>
      </c>
    </row>
    <row r="209" spans="2:12" ht="36" customHeight="1" x14ac:dyDescent="0.2">
      <c r="B209" s="341" t="s">
        <v>184</v>
      </c>
      <c r="C209" s="342"/>
      <c r="D209" s="342"/>
      <c r="E209" s="343"/>
      <c r="F209" s="180">
        <v>62400</v>
      </c>
      <c r="G209" s="341" t="s">
        <v>260</v>
      </c>
      <c r="H209" s="342"/>
      <c r="I209" s="343"/>
      <c r="J209" s="179">
        <v>6815</v>
      </c>
      <c r="K209" s="179">
        <v>6184.29</v>
      </c>
      <c r="L209" s="179">
        <f>K209/J209*100</f>
        <v>90.745267791636095</v>
      </c>
    </row>
    <row r="210" spans="2:12" ht="36" customHeight="1" x14ac:dyDescent="0.2">
      <c r="B210" s="209"/>
      <c r="C210" s="210"/>
      <c r="D210" s="210"/>
      <c r="E210" s="211"/>
      <c r="F210" s="126">
        <v>32</v>
      </c>
      <c r="G210" s="328" t="s">
        <v>298</v>
      </c>
      <c r="H210" s="331"/>
      <c r="I210" s="332"/>
      <c r="J210" s="115">
        <v>6815</v>
      </c>
      <c r="K210" s="114">
        <v>6184.29</v>
      </c>
      <c r="L210" s="116">
        <f>K210/J210*100</f>
        <v>90.745267791636095</v>
      </c>
    </row>
    <row r="211" spans="2:12" ht="36" customHeight="1" x14ac:dyDescent="0.2">
      <c r="B211" s="209"/>
      <c r="C211" s="210"/>
      <c r="D211" s="210"/>
      <c r="E211" s="211"/>
      <c r="F211" s="126">
        <v>321</v>
      </c>
      <c r="G211" s="328" t="s">
        <v>310</v>
      </c>
      <c r="H211" s="331"/>
      <c r="I211" s="332"/>
      <c r="J211" s="115"/>
      <c r="K211" s="114">
        <v>1952</v>
      </c>
      <c r="L211" s="116"/>
    </row>
    <row r="212" spans="2:12" ht="36" customHeight="1" x14ac:dyDescent="0.2">
      <c r="B212" s="209"/>
      <c r="C212" s="210"/>
      <c r="D212" s="210"/>
      <c r="E212" s="211"/>
      <c r="F212" s="127">
        <v>3211</v>
      </c>
      <c r="G212" s="316" t="s">
        <v>5</v>
      </c>
      <c r="H212" s="317"/>
      <c r="I212" s="318"/>
      <c r="J212" s="118"/>
      <c r="K212" s="117">
        <v>1952</v>
      </c>
      <c r="L212" s="119"/>
    </row>
    <row r="213" spans="2:12" ht="13.15" hidden="1" customHeight="1" x14ac:dyDescent="0.2">
      <c r="B213" s="316"/>
      <c r="C213" s="317"/>
      <c r="D213" s="317"/>
      <c r="E213" s="318"/>
      <c r="F213" s="126">
        <v>322</v>
      </c>
      <c r="G213" s="328" t="s">
        <v>205</v>
      </c>
      <c r="H213" s="331"/>
      <c r="I213" s="332"/>
      <c r="J213" s="115"/>
      <c r="K213" s="114">
        <v>0</v>
      </c>
      <c r="L213" s="116"/>
    </row>
    <row r="214" spans="2:12" ht="34.35" hidden="1" customHeight="1" x14ac:dyDescent="0.2">
      <c r="B214" s="209"/>
      <c r="C214" s="210"/>
      <c r="D214" s="210"/>
      <c r="E214" s="211"/>
      <c r="F214" s="132" t="s">
        <v>32</v>
      </c>
      <c r="G214" s="316" t="s">
        <v>33</v>
      </c>
      <c r="H214" s="317"/>
      <c r="I214" s="318"/>
      <c r="J214" s="115"/>
      <c r="K214" s="117">
        <v>0</v>
      </c>
      <c r="L214" s="116"/>
    </row>
    <row r="215" spans="2:12" ht="34.35" customHeight="1" x14ac:dyDescent="0.2">
      <c r="B215" s="209"/>
      <c r="C215" s="215"/>
      <c r="D215" s="215"/>
      <c r="E215" s="216"/>
      <c r="F215" s="126">
        <v>324</v>
      </c>
      <c r="G215" s="328" t="s">
        <v>234</v>
      </c>
      <c r="H215" s="331"/>
      <c r="I215" s="332"/>
      <c r="J215" s="115"/>
      <c r="K215" s="114">
        <v>265</v>
      </c>
      <c r="L215" s="116"/>
    </row>
    <row r="216" spans="2:12" ht="19.899999999999999" customHeight="1" x14ac:dyDescent="0.2">
      <c r="B216" s="316"/>
      <c r="C216" s="317"/>
      <c r="D216" s="317"/>
      <c r="E216" s="318"/>
      <c r="F216" s="132" t="s">
        <v>235</v>
      </c>
      <c r="G216" s="316" t="s">
        <v>236</v>
      </c>
      <c r="H216" s="317"/>
      <c r="I216" s="318"/>
      <c r="J216" s="118"/>
      <c r="K216" s="117">
        <v>265</v>
      </c>
      <c r="L216" s="119"/>
    </row>
    <row r="217" spans="2:12" ht="34.35" customHeight="1" x14ac:dyDescent="0.2">
      <c r="B217" s="209"/>
      <c r="C217" s="215"/>
      <c r="D217" s="215"/>
      <c r="E217" s="216"/>
      <c r="F217" s="126">
        <v>329</v>
      </c>
      <c r="G217" s="328" t="s">
        <v>20</v>
      </c>
      <c r="H217" s="331"/>
      <c r="I217" s="332"/>
      <c r="J217" s="115"/>
      <c r="K217" s="114">
        <v>3967.29</v>
      </c>
      <c r="L217" s="116"/>
    </row>
    <row r="218" spans="2:12" ht="34.35" customHeight="1" x14ac:dyDescent="0.2">
      <c r="B218" s="238"/>
      <c r="C218" s="239"/>
      <c r="D218" s="239"/>
      <c r="E218" s="240"/>
      <c r="F218" s="127">
        <v>3293</v>
      </c>
      <c r="G218" s="316" t="s">
        <v>222</v>
      </c>
      <c r="H218" s="366"/>
      <c r="I218" s="367"/>
      <c r="J218" s="118"/>
      <c r="K218" s="117">
        <v>2492.54</v>
      </c>
      <c r="L218" s="119"/>
    </row>
    <row r="219" spans="2:12" ht="19.899999999999999" customHeight="1" x14ac:dyDescent="0.2">
      <c r="B219" s="316"/>
      <c r="C219" s="317"/>
      <c r="D219" s="317"/>
      <c r="E219" s="318"/>
      <c r="F219" s="127">
        <v>3299</v>
      </c>
      <c r="G219" s="316" t="s">
        <v>20</v>
      </c>
      <c r="H219" s="317"/>
      <c r="I219" s="318"/>
      <c r="J219" s="118"/>
      <c r="K219" s="117">
        <v>311.88</v>
      </c>
      <c r="L219" s="119"/>
    </row>
    <row r="220" spans="2:12" ht="13.15" customHeight="1" x14ac:dyDescent="0.2">
      <c r="B220" s="319" t="s">
        <v>199</v>
      </c>
      <c r="C220" s="320"/>
      <c r="D220" s="320"/>
      <c r="E220" s="320"/>
      <c r="F220" s="320"/>
      <c r="G220" s="320"/>
      <c r="H220" s="320"/>
      <c r="I220" s="321"/>
      <c r="J220" s="131">
        <v>6815</v>
      </c>
      <c r="K220" s="131">
        <f>K211+K213+K215+K217</f>
        <v>6184.29</v>
      </c>
      <c r="L220" s="116">
        <f>K220/J220*100</f>
        <v>90.745267791636095</v>
      </c>
    </row>
    <row r="221" spans="2:12" ht="13.15" customHeight="1" x14ac:dyDescent="0.2">
      <c r="B221" s="212"/>
      <c r="C221" s="213"/>
      <c r="D221" s="213"/>
      <c r="E221" s="213"/>
      <c r="F221" s="213"/>
      <c r="G221" s="213"/>
      <c r="H221" s="213"/>
      <c r="I221" s="214"/>
      <c r="J221" s="131"/>
      <c r="K221" s="131"/>
      <c r="L221" s="116"/>
    </row>
    <row r="222" spans="2:12" ht="13.15" customHeight="1" x14ac:dyDescent="0.2">
      <c r="B222" s="322" t="s">
        <v>191</v>
      </c>
      <c r="C222" s="323"/>
      <c r="D222" s="323"/>
      <c r="E222" s="324"/>
      <c r="F222" s="153" t="s">
        <v>241</v>
      </c>
      <c r="G222" s="322" t="s">
        <v>242</v>
      </c>
      <c r="H222" s="323"/>
      <c r="I222" s="324"/>
      <c r="J222" s="154">
        <v>929</v>
      </c>
      <c r="K222" s="154">
        <v>480.67</v>
      </c>
      <c r="L222" s="154">
        <f>K222/J222*100</f>
        <v>51.740581270182993</v>
      </c>
    </row>
    <row r="223" spans="2:12" ht="13.15" customHeight="1" x14ac:dyDescent="0.2">
      <c r="B223" s="341" t="s">
        <v>184</v>
      </c>
      <c r="C223" s="342"/>
      <c r="D223" s="342"/>
      <c r="E223" s="343"/>
      <c r="F223" s="180" t="s">
        <v>220</v>
      </c>
      <c r="G223" s="341" t="s">
        <v>221</v>
      </c>
      <c r="H223" s="342"/>
      <c r="I223" s="343"/>
      <c r="J223" s="179">
        <v>929</v>
      </c>
      <c r="K223" s="179">
        <v>480.67</v>
      </c>
      <c r="L223" s="179">
        <f>K223/J223*100</f>
        <v>51.740581270182993</v>
      </c>
    </row>
    <row r="224" spans="2:12" ht="19.899999999999999" customHeight="1" x14ac:dyDescent="0.2">
      <c r="B224" s="209"/>
      <c r="C224" s="344"/>
      <c r="D224" s="344"/>
      <c r="E224" s="345"/>
      <c r="F224" s="126">
        <v>32</v>
      </c>
      <c r="G224" s="328" t="s">
        <v>298</v>
      </c>
      <c r="H224" s="331"/>
      <c r="I224" s="332"/>
      <c r="J224" s="116">
        <v>929</v>
      </c>
      <c r="K224" s="116">
        <v>480.67</v>
      </c>
      <c r="L224" s="116">
        <f>K224/J224*100</f>
        <v>51.740581270182993</v>
      </c>
    </row>
    <row r="225" spans="2:12" ht="19.899999999999999" customHeight="1" x14ac:dyDescent="0.2">
      <c r="B225" s="209"/>
      <c r="C225" s="344"/>
      <c r="D225" s="344"/>
      <c r="E225" s="345"/>
      <c r="F225" s="126">
        <v>322</v>
      </c>
      <c r="G225" s="328" t="s">
        <v>205</v>
      </c>
      <c r="H225" s="331"/>
      <c r="I225" s="332"/>
      <c r="J225" s="116"/>
      <c r="K225" s="116">
        <v>0</v>
      </c>
      <c r="L225" s="116"/>
    </row>
    <row r="226" spans="2:12" ht="13.15" customHeight="1" x14ac:dyDescent="0.2">
      <c r="B226" s="316"/>
      <c r="C226" s="317"/>
      <c r="D226" s="317"/>
      <c r="E226" s="318"/>
      <c r="F226" s="132" t="s">
        <v>40</v>
      </c>
      <c r="G226" s="316" t="s">
        <v>41</v>
      </c>
      <c r="H226" s="317"/>
      <c r="I226" s="318"/>
      <c r="J226" s="118"/>
      <c r="K226" s="117">
        <v>0</v>
      </c>
      <c r="L226" s="119"/>
    </row>
    <row r="227" spans="2:12" ht="25.15" customHeight="1" x14ac:dyDescent="0.2">
      <c r="B227" s="316"/>
      <c r="C227" s="317"/>
      <c r="D227" s="317"/>
      <c r="E227" s="318"/>
      <c r="F227" s="126">
        <v>329</v>
      </c>
      <c r="G227" s="328" t="s">
        <v>20</v>
      </c>
      <c r="H227" s="331"/>
      <c r="I227" s="332"/>
      <c r="J227" s="115"/>
      <c r="K227" s="114">
        <v>480.67</v>
      </c>
      <c r="L227" s="116"/>
    </row>
    <row r="228" spans="2:12" ht="21.6" customHeight="1" x14ac:dyDescent="0.2">
      <c r="B228" s="316"/>
      <c r="C228" s="317"/>
      <c r="D228" s="317"/>
      <c r="E228" s="318"/>
      <c r="F228" s="132" t="s">
        <v>8</v>
      </c>
      <c r="G228" s="316" t="s">
        <v>20</v>
      </c>
      <c r="H228" s="317"/>
      <c r="I228" s="318"/>
      <c r="J228" s="118"/>
      <c r="K228" s="117">
        <v>480.67</v>
      </c>
      <c r="L228" s="143"/>
    </row>
    <row r="229" spans="2:12" ht="13.15" customHeight="1" x14ac:dyDescent="0.2">
      <c r="B229" s="371" t="s">
        <v>199</v>
      </c>
      <c r="C229" s="372"/>
      <c r="D229" s="372"/>
      <c r="E229" s="372"/>
      <c r="F229" s="372"/>
      <c r="G229" s="372"/>
      <c r="H229" s="372"/>
      <c r="I229" s="373"/>
      <c r="J229" s="131">
        <v>929</v>
      </c>
      <c r="K229" s="131">
        <f>+K225+K227</f>
        <v>480.67</v>
      </c>
      <c r="L229" s="116">
        <f>K229/J229*100</f>
        <v>51.740581270182993</v>
      </c>
    </row>
    <row r="230" spans="2:12" ht="23.65" customHeight="1" x14ac:dyDescent="0.2">
      <c r="B230" s="371"/>
      <c r="C230" s="372"/>
      <c r="D230" s="372"/>
      <c r="E230" s="372"/>
      <c r="F230" s="372"/>
      <c r="G230" s="372"/>
      <c r="H230" s="372"/>
      <c r="I230" s="373"/>
      <c r="J230" s="134"/>
      <c r="K230" s="135"/>
      <c r="L230" s="135"/>
    </row>
    <row r="231" spans="2:12" ht="13.15" customHeight="1" x14ac:dyDescent="0.2">
      <c r="B231" s="212"/>
      <c r="C231" s="213"/>
      <c r="D231" s="213"/>
      <c r="E231" s="213"/>
      <c r="F231" s="213"/>
      <c r="G231" s="213"/>
      <c r="H231" s="213"/>
      <c r="I231" s="214"/>
      <c r="J231" s="131"/>
      <c r="K231" s="131"/>
      <c r="L231" s="116"/>
    </row>
    <row r="232" spans="2:12" ht="13.15" customHeight="1" x14ac:dyDescent="0.2">
      <c r="B232" s="322" t="s">
        <v>191</v>
      </c>
      <c r="C232" s="323"/>
      <c r="D232" s="323"/>
      <c r="E232" s="324"/>
      <c r="F232" s="153" t="s">
        <v>243</v>
      </c>
      <c r="G232" s="322" t="s">
        <v>244</v>
      </c>
      <c r="H232" s="323"/>
      <c r="I232" s="324"/>
      <c r="J232" s="154">
        <v>4184.5200000000004</v>
      </c>
      <c r="K232" s="154">
        <v>4041.47</v>
      </c>
      <c r="L232" s="154">
        <f>K232/J232*100</f>
        <v>96.581447812413359</v>
      </c>
    </row>
    <row r="233" spans="2:12" ht="19.899999999999999" customHeight="1" x14ac:dyDescent="0.2">
      <c r="B233" s="341" t="s">
        <v>184</v>
      </c>
      <c r="C233" s="342"/>
      <c r="D233" s="342"/>
      <c r="E233" s="343"/>
      <c r="F233" s="180" t="s">
        <v>245</v>
      </c>
      <c r="G233" s="341" t="s">
        <v>246</v>
      </c>
      <c r="H233" s="342"/>
      <c r="I233" s="343"/>
      <c r="J233" s="179">
        <v>4184.5200000000004</v>
      </c>
      <c r="K233" s="179">
        <v>4041.47</v>
      </c>
      <c r="L233" s="179">
        <f>K233/J233*100</f>
        <v>96.581447812413359</v>
      </c>
    </row>
    <row r="234" spans="2:12" ht="13.15" customHeight="1" x14ac:dyDescent="0.2">
      <c r="B234" s="316"/>
      <c r="C234" s="317"/>
      <c r="D234" s="317"/>
      <c r="E234" s="318"/>
      <c r="F234" s="126">
        <v>31</v>
      </c>
      <c r="G234" s="328" t="s">
        <v>297</v>
      </c>
      <c r="H234" s="331"/>
      <c r="I234" s="332"/>
      <c r="J234" s="144">
        <v>1150</v>
      </c>
      <c r="K234" s="144">
        <v>1150</v>
      </c>
      <c r="L234" s="190" t="s">
        <v>189</v>
      </c>
    </row>
    <row r="235" spans="2:12" ht="13.15" customHeight="1" x14ac:dyDescent="0.2">
      <c r="B235" s="316"/>
      <c r="C235" s="317"/>
      <c r="D235" s="317"/>
      <c r="E235" s="318"/>
      <c r="F235" s="126">
        <v>311</v>
      </c>
      <c r="G235" s="328" t="s">
        <v>194</v>
      </c>
      <c r="H235" s="331"/>
      <c r="I235" s="332"/>
      <c r="J235" s="144"/>
      <c r="K235" s="144">
        <v>0</v>
      </c>
      <c r="L235" s="190"/>
    </row>
    <row r="236" spans="2:12" ht="13.15" customHeight="1" x14ac:dyDescent="0.2">
      <c r="B236" s="316"/>
      <c r="C236" s="317"/>
      <c r="D236" s="317"/>
      <c r="E236" s="318"/>
      <c r="F236" s="126">
        <v>313</v>
      </c>
      <c r="G236" s="328" t="s">
        <v>247</v>
      </c>
      <c r="H236" s="331"/>
      <c r="I236" s="332"/>
      <c r="J236" s="144"/>
      <c r="K236" s="144">
        <v>0</v>
      </c>
      <c r="L236" s="190"/>
    </row>
    <row r="237" spans="2:12" ht="25.15" customHeight="1" x14ac:dyDescent="0.2">
      <c r="B237" s="316"/>
      <c r="C237" s="317"/>
      <c r="D237" s="317"/>
      <c r="E237" s="318"/>
      <c r="F237" s="126">
        <v>312</v>
      </c>
      <c r="G237" s="328" t="s">
        <v>195</v>
      </c>
      <c r="H237" s="331"/>
      <c r="I237" s="332"/>
      <c r="J237" s="115"/>
      <c r="K237" s="114">
        <v>1150</v>
      </c>
      <c r="L237" s="116"/>
    </row>
    <row r="238" spans="2:12" ht="21" customHeight="1" x14ac:dyDescent="0.2">
      <c r="B238" s="316"/>
      <c r="C238" s="317"/>
      <c r="D238" s="317"/>
      <c r="E238" s="318"/>
      <c r="F238" s="132" t="s">
        <v>1</v>
      </c>
      <c r="G238" s="316" t="s">
        <v>195</v>
      </c>
      <c r="H238" s="317"/>
      <c r="I238" s="318"/>
      <c r="J238" s="118"/>
      <c r="K238" s="117">
        <v>1150</v>
      </c>
      <c r="L238" s="119"/>
    </row>
    <row r="239" spans="2:12" ht="22.9" customHeight="1" x14ac:dyDescent="0.2">
      <c r="B239" s="316"/>
      <c r="C239" s="317"/>
      <c r="D239" s="317"/>
      <c r="E239" s="318"/>
      <c r="F239" s="126">
        <v>32</v>
      </c>
      <c r="G239" s="328" t="s">
        <v>298</v>
      </c>
      <c r="H239" s="331"/>
      <c r="I239" s="332"/>
      <c r="J239" s="115">
        <v>2835</v>
      </c>
      <c r="K239" s="114">
        <v>2832.19</v>
      </c>
      <c r="L239" s="116">
        <f>K239/J239*100</f>
        <v>99.90088183421517</v>
      </c>
    </row>
    <row r="240" spans="2:12" ht="22.9" customHeight="1" x14ac:dyDescent="0.2">
      <c r="B240" s="316"/>
      <c r="C240" s="317"/>
      <c r="D240" s="317"/>
      <c r="E240" s="318"/>
      <c r="F240" s="126">
        <v>321</v>
      </c>
      <c r="G240" s="328" t="s">
        <v>2</v>
      </c>
      <c r="H240" s="331"/>
      <c r="I240" s="332"/>
      <c r="J240" s="115"/>
      <c r="K240" s="114">
        <v>1268.81</v>
      </c>
      <c r="L240" s="116"/>
    </row>
    <row r="241" spans="2:12" ht="22.9" customHeight="1" x14ac:dyDescent="0.2">
      <c r="B241" s="162"/>
      <c r="C241" s="163"/>
      <c r="D241" s="163"/>
      <c r="E241" s="164"/>
      <c r="F241" s="132" t="s">
        <v>4</v>
      </c>
      <c r="G241" s="316" t="s">
        <v>5</v>
      </c>
      <c r="H241" s="317"/>
      <c r="I241" s="318"/>
      <c r="J241" s="118"/>
      <c r="K241" s="117">
        <v>1268.81</v>
      </c>
      <c r="L241" s="119"/>
    </row>
    <row r="242" spans="2:12" ht="25.9" customHeight="1" x14ac:dyDescent="0.2">
      <c r="B242" s="316"/>
      <c r="C242" s="317"/>
      <c r="D242" s="317"/>
      <c r="E242" s="318"/>
      <c r="F242" s="127">
        <v>3213</v>
      </c>
      <c r="G242" s="316" t="s">
        <v>25</v>
      </c>
      <c r="H242" s="317"/>
      <c r="I242" s="318"/>
      <c r="J242" s="118"/>
      <c r="K242" s="117">
        <v>0</v>
      </c>
      <c r="L242" s="119"/>
    </row>
    <row r="243" spans="2:12" ht="21" hidden="1" customHeight="1" x14ac:dyDescent="0.2">
      <c r="B243" s="316"/>
      <c r="C243" s="317"/>
      <c r="D243" s="317"/>
      <c r="E243" s="318"/>
      <c r="F243" s="126">
        <v>322</v>
      </c>
      <c r="G243" s="328" t="s">
        <v>205</v>
      </c>
      <c r="H243" s="331"/>
      <c r="I243" s="332"/>
      <c r="J243" s="115"/>
      <c r="K243" s="114">
        <f>+K244</f>
        <v>0</v>
      </c>
      <c r="L243" s="190"/>
    </row>
    <row r="244" spans="2:12" ht="32.450000000000003" hidden="1" customHeight="1" x14ac:dyDescent="0.2">
      <c r="B244" s="316"/>
      <c r="C244" s="317"/>
      <c r="D244" s="317"/>
      <c r="E244" s="318"/>
      <c r="F244" s="127" t="s">
        <v>32</v>
      </c>
      <c r="G244" s="316" t="s">
        <v>33</v>
      </c>
      <c r="H244" s="317"/>
      <c r="I244" s="318"/>
      <c r="J244" s="118"/>
      <c r="K244" s="117">
        <v>0</v>
      </c>
      <c r="L244" s="117"/>
    </row>
    <row r="245" spans="2:12" ht="17.45" hidden="1" customHeight="1" x14ac:dyDescent="0.2">
      <c r="B245" s="316"/>
      <c r="C245" s="317"/>
      <c r="D245" s="317"/>
      <c r="E245" s="318"/>
      <c r="F245" s="126">
        <v>323</v>
      </c>
      <c r="G245" s="328" t="s">
        <v>6</v>
      </c>
      <c r="H245" s="331"/>
      <c r="I245" s="332"/>
      <c r="J245" s="115"/>
      <c r="K245" s="114">
        <v>0</v>
      </c>
      <c r="L245" s="116"/>
    </row>
    <row r="246" spans="2:12" ht="17.45" hidden="1" customHeight="1" x14ac:dyDescent="0.2">
      <c r="B246" s="162"/>
      <c r="C246" s="163"/>
      <c r="D246" s="163"/>
      <c r="E246" s="164"/>
      <c r="F246" s="127">
        <v>3237</v>
      </c>
      <c r="G246" s="316" t="s">
        <v>10</v>
      </c>
      <c r="H246" s="317"/>
      <c r="I246" s="318"/>
      <c r="J246" s="118"/>
      <c r="K246" s="117">
        <v>0</v>
      </c>
      <c r="L246" s="119"/>
    </row>
    <row r="247" spans="2:12" ht="22.9" hidden="1" customHeight="1" x14ac:dyDescent="0.2">
      <c r="B247" s="316"/>
      <c r="C247" s="317"/>
      <c r="D247" s="317"/>
      <c r="E247" s="318"/>
      <c r="F247" s="127">
        <v>3239</v>
      </c>
      <c r="G247" s="316" t="s">
        <v>12</v>
      </c>
      <c r="H247" s="317"/>
      <c r="I247" s="318"/>
      <c r="J247" s="118"/>
      <c r="K247" s="117">
        <v>0</v>
      </c>
      <c r="L247" s="119"/>
    </row>
    <row r="248" spans="2:12" ht="30.75" hidden="1" customHeight="1" x14ac:dyDescent="0.2">
      <c r="B248" s="316"/>
      <c r="C248" s="317"/>
      <c r="D248" s="317"/>
      <c r="E248" s="318"/>
      <c r="F248" s="126">
        <v>324</v>
      </c>
      <c r="G248" s="328" t="s">
        <v>234</v>
      </c>
      <c r="H248" s="331"/>
      <c r="I248" s="332"/>
      <c r="J248" s="115"/>
      <c r="K248" s="114">
        <f>+K249</f>
        <v>0</v>
      </c>
      <c r="L248" s="116"/>
    </row>
    <row r="249" spans="2:12" ht="28.9" hidden="1" customHeight="1" x14ac:dyDescent="0.2">
      <c r="B249" s="316"/>
      <c r="C249" s="317"/>
      <c r="D249" s="317"/>
      <c r="E249" s="318"/>
      <c r="F249" s="132" t="s">
        <v>235</v>
      </c>
      <c r="G249" s="316" t="s">
        <v>234</v>
      </c>
      <c r="H249" s="317"/>
      <c r="I249" s="318"/>
      <c r="J249" s="118"/>
      <c r="K249" s="117">
        <v>0</v>
      </c>
      <c r="L249" s="119"/>
    </row>
    <row r="250" spans="2:12" ht="22.9" customHeight="1" x14ac:dyDescent="0.2">
      <c r="B250" s="316"/>
      <c r="C250" s="317"/>
      <c r="D250" s="317"/>
      <c r="E250" s="318"/>
      <c r="F250" s="126">
        <v>329</v>
      </c>
      <c r="G250" s="328" t="s">
        <v>20</v>
      </c>
      <c r="H250" s="331"/>
      <c r="I250" s="332"/>
      <c r="J250" s="115"/>
      <c r="K250" s="114">
        <v>1563.38</v>
      </c>
      <c r="L250" s="116"/>
    </row>
    <row r="251" spans="2:12" ht="22.9" hidden="1" customHeight="1" x14ac:dyDescent="0.2">
      <c r="B251" s="162"/>
      <c r="C251" s="163"/>
      <c r="D251" s="163"/>
      <c r="E251" s="164"/>
      <c r="F251" s="127">
        <v>3292</v>
      </c>
      <c r="G251" s="316" t="s">
        <v>213</v>
      </c>
      <c r="H251" s="360"/>
      <c r="I251" s="361"/>
      <c r="J251" s="118"/>
      <c r="K251" s="117">
        <v>0</v>
      </c>
      <c r="L251" s="119"/>
    </row>
    <row r="252" spans="2:12" ht="22.9" hidden="1" customHeight="1" x14ac:dyDescent="0.2">
      <c r="B252" s="162"/>
      <c r="C252" s="163"/>
      <c r="D252" s="163"/>
      <c r="E252" s="164"/>
      <c r="F252" s="127">
        <v>3293</v>
      </c>
      <c r="G252" s="316" t="s">
        <v>222</v>
      </c>
      <c r="H252" s="360"/>
      <c r="I252" s="361"/>
      <c r="J252" s="118"/>
      <c r="K252" s="117">
        <v>0</v>
      </c>
      <c r="L252" s="119"/>
    </row>
    <row r="253" spans="2:12" ht="23.65" customHeight="1" x14ac:dyDescent="0.2">
      <c r="B253" s="316"/>
      <c r="C253" s="317"/>
      <c r="D253" s="317"/>
      <c r="E253" s="318"/>
      <c r="F253" s="132" t="s">
        <v>8</v>
      </c>
      <c r="G253" s="316" t="s">
        <v>20</v>
      </c>
      <c r="H253" s="317"/>
      <c r="I253" s="318"/>
      <c r="J253" s="118"/>
      <c r="K253" s="117">
        <v>1563.38</v>
      </c>
      <c r="L253" s="119"/>
    </row>
    <row r="254" spans="2:12" ht="22.35" customHeight="1" x14ac:dyDescent="0.2">
      <c r="B254" s="316"/>
      <c r="C254" s="317"/>
      <c r="D254" s="317"/>
      <c r="E254" s="318"/>
      <c r="F254" s="126">
        <v>34</v>
      </c>
      <c r="G254" s="328" t="s">
        <v>299</v>
      </c>
      <c r="H254" s="331"/>
      <c r="I254" s="332"/>
      <c r="J254" s="146">
        <v>199.52</v>
      </c>
      <c r="K254" s="145">
        <v>59.28</v>
      </c>
      <c r="L254" s="116">
        <f>K254/J254*100</f>
        <v>29.711307137129111</v>
      </c>
    </row>
    <row r="255" spans="2:12" ht="22.35" customHeight="1" x14ac:dyDescent="0.2">
      <c r="B255" s="316"/>
      <c r="C255" s="317"/>
      <c r="D255" s="317"/>
      <c r="E255" s="318"/>
      <c r="F255" s="126">
        <v>343</v>
      </c>
      <c r="G255" s="328" t="s">
        <v>21</v>
      </c>
      <c r="H255" s="331"/>
      <c r="I255" s="332"/>
      <c r="J255" s="146"/>
      <c r="K255" s="145">
        <v>59.28</v>
      </c>
      <c r="L255" s="116"/>
    </row>
    <row r="256" spans="2:12" ht="30" customHeight="1" x14ac:dyDescent="0.2">
      <c r="B256" s="316"/>
      <c r="C256" s="317"/>
      <c r="D256" s="317"/>
      <c r="E256" s="318"/>
      <c r="F256" s="127">
        <v>3431</v>
      </c>
      <c r="G256" s="316" t="s">
        <v>23</v>
      </c>
      <c r="H256" s="317"/>
      <c r="I256" s="318"/>
      <c r="J256" s="118"/>
      <c r="K256" s="117">
        <v>59.28</v>
      </c>
      <c r="L256" s="119"/>
    </row>
    <row r="257" spans="2:12" ht="13.15" customHeight="1" x14ac:dyDescent="0.2">
      <c r="B257" s="319" t="s">
        <v>199</v>
      </c>
      <c r="C257" s="320"/>
      <c r="D257" s="320"/>
      <c r="E257" s="320"/>
      <c r="F257" s="320"/>
      <c r="G257" s="320"/>
      <c r="H257" s="320"/>
      <c r="I257" s="321"/>
      <c r="J257" s="131">
        <f>SUM(J234:J256)</f>
        <v>4184.5200000000004</v>
      </c>
      <c r="K257" s="131">
        <f>+K235+K236+K237+K240+K243+K245+K248+K250+K255</f>
        <v>4041.4700000000003</v>
      </c>
      <c r="L257" s="116">
        <f>K257/J257*100</f>
        <v>96.581447812413373</v>
      </c>
    </row>
    <row r="258" spans="2:12" x14ac:dyDescent="0.2">
      <c r="B258" s="371"/>
      <c r="C258" s="372"/>
      <c r="D258" s="372"/>
      <c r="E258" s="372"/>
      <c r="F258" s="372"/>
      <c r="G258" s="372"/>
      <c r="H258" s="372"/>
      <c r="I258" s="373"/>
      <c r="J258" s="133"/>
      <c r="K258" s="134"/>
      <c r="L258" s="135"/>
    </row>
    <row r="259" spans="2:12" ht="13.15" customHeight="1" x14ac:dyDescent="0.2">
      <c r="B259" s="322" t="s">
        <v>191</v>
      </c>
      <c r="C259" s="323"/>
      <c r="D259" s="323"/>
      <c r="E259" s="324"/>
      <c r="F259" s="153" t="s">
        <v>248</v>
      </c>
      <c r="G259" s="322" t="s">
        <v>249</v>
      </c>
      <c r="H259" s="323"/>
      <c r="I259" s="324"/>
      <c r="J259" s="154">
        <v>45711.99</v>
      </c>
      <c r="K259" s="154">
        <v>40433.97</v>
      </c>
      <c r="L259" s="154">
        <f>K259/J259*100</f>
        <v>88.453751411828719</v>
      </c>
    </row>
    <row r="260" spans="2:12" ht="13.15" customHeight="1" x14ac:dyDescent="0.2">
      <c r="B260" s="341" t="s">
        <v>184</v>
      </c>
      <c r="C260" s="342"/>
      <c r="D260" s="342"/>
      <c r="E260" s="343"/>
      <c r="F260" s="180" t="s">
        <v>220</v>
      </c>
      <c r="G260" s="341" t="s">
        <v>221</v>
      </c>
      <c r="H260" s="342"/>
      <c r="I260" s="343"/>
      <c r="J260" s="179">
        <v>45711.99</v>
      </c>
      <c r="K260" s="179">
        <v>40433.97</v>
      </c>
      <c r="L260" s="179">
        <f>K260/J260*100</f>
        <v>88.453751411828719</v>
      </c>
    </row>
    <row r="261" spans="2:12" ht="13.15" customHeight="1" x14ac:dyDescent="0.2">
      <c r="B261" s="316"/>
      <c r="C261" s="317"/>
      <c r="D261" s="317"/>
      <c r="E261" s="318"/>
      <c r="F261" s="126">
        <v>31</v>
      </c>
      <c r="G261" s="328" t="s">
        <v>297</v>
      </c>
      <c r="H261" s="331"/>
      <c r="I261" s="332"/>
      <c r="J261" s="116">
        <v>12384</v>
      </c>
      <c r="K261" s="116">
        <v>10030.379999999999</v>
      </c>
      <c r="L261" s="116">
        <f>K261/J261*100</f>
        <v>80.994670542635646</v>
      </c>
    </row>
    <row r="262" spans="2:12" ht="13.15" customHeight="1" x14ac:dyDescent="0.2">
      <c r="B262" s="316"/>
      <c r="C262" s="317"/>
      <c r="D262" s="317"/>
      <c r="E262" s="318"/>
      <c r="F262" s="126">
        <v>311</v>
      </c>
      <c r="G262" s="328" t="s">
        <v>193</v>
      </c>
      <c r="H262" s="331"/>
      <c r="I262" s="332"/>
      <c r="J262" s="116"/>
      <c r="K262" s="116">
        <v>8609.83</v>
      </c>
      <c r="L262" s="116"/>
    </row>
    <row r="263" spans="2:12" ht="20.65" customHeight="1" x14ac:dyDescent="0.2">
      <c r="B263" s="316"/>
      <c r="C263" s="317"/>
      <c r="D263" s="317"/>
      <c r="E263" s="318"/>
      <c r="F263" s="132" t="s">
        <v>229</v>
      </c>
      <c r="G263" s="316" t="s">
        <v>230</v>
      </c>
      <c r="H263" s="317"/>
      <c r="I263" s="318"/>
      <c r="J263" s="118"/>
      <c r="K263" s="117">
        <v>8609.83</v>
      </c>
      <c r="L263" s="119"/>
    </row>
    <row r="264" spans="2:12" ht="20.65" customHeight="1" x14ac:dyDescent="0.2">
      <c r="B264" s="162"/>
      <c r="C264" s="163"/>
      <c r="D264" s="163"/>
      <c r="E264" s="164"/>
      <c r="F264" s="126">
        <v>312</v>
      </c>
      <c r="G264" s="328" t="s">
        <v>195</v>
      </c>
      <c r="H264" s="331"/>
      <c r="I264" s="332"/>
      <c r="J264" s="116"/>
      <c r="K264" s="116">
        <f>+K265</f>
        <v>0</v>
      </c>
      <c r="L264" s="116"/>
    </row>
    <row r="265" spans="2:12" ht="20.65" customHeight="1" x14ac:dyDescent="0.2">
      <c r="B265" s="162"/>
      <c r="C265" s="163"/>
      <c r="D265" s="163"/>
      <c r="E265" s="164"/>
      <c r="F265" s="127">
        <v>3121</v>
      </c>
      <c r="G265" s="316" t="s">
        <v>195</v>
      </c>
      <c r="H265" s="317"/>
      <c r="I265" s="318"/>
      <c r="J265" s="118"/>
      <c r="K265" s="117">
        <v>0</v>
      </c>
      <c r="L265" s="119"/>
    </row>
    <row r="266" spans="2:12" ht="18" customHeight="1" x14ac:dyDescent="0.2">
      <c r="B266" s="316"/>
      <c r="C266" s="317"/>
      <c r="D266" s="317"/>
      <c r="E266" s="318"/>
      <c r="F266" s="126">
        <v>313</v>
      </c>
      <c r="G266" s="381" t="s">
        <v>196</v>
      </c>
      <c r="H266" s="382"/>
      <c r="I266" s="383"/>
      <c r="J266" s="115"/>
      <c r="K266" s="114">
        <v>1420.55</v>
      </c>
      <c r="L266" s="116"/>
    </row>
    <row r="267" spans="2:12" ht="34.35" customHeight="1" x14ac:dyDescent="0.2">
      <c r="B267" s="316"/>
      <c r="C267" s="317"/>
      <c r="D267" s="317"/>
      <c r="E267" s="318"/>
      <c r="F267" s="132" t="s">
        <v>231</v>
      </c>
      <c r="G267" s="316" t="s">
        <v>232</v>
      </c>
      <c r="H267" s="317"/>
      <c r="I267" s="318"/>
      <c r="J267" s="118"/>
      <c r="K267" s="117">
        <v>1420.55</v>
      </c>
      <c r="L267" s="119"/>
    </row>
    <row r="268" spans="2:12" ht="20.65" hidden="1" customHeight="1" x14ac:dyDescent="0.2">
      <c r="B268" s="316"/>
      <c r="C268" s="317"/>
      <c r="D268" s="317"/>
      <c r="E268" s="318"/>
      <c r="F268" s="132" t="s">
        <v>250</v>
      </c>
      <c r="G268" s="316" t="s">
        <v>251</v>
      </c>
      <c r="H268" s="317"/>
      <c r="I268" s="318"/>
      <c r="J268" s="118"/>
      <c r="K268" s="117">
        <v>0</v>
      </c>
      <c r="L268" s="119"/>
    </row>
    <row r="269" spans="2:12" ht="20.65" customHeight="1" x14ac:dyDescent="0.2">
      <c r="B269" s="316"/>
      <c r="C269" s="317"/>
      <c r="D269" s="317"/>
      <c r="E269" s="318"/>
      <c r="F269" s="126">
        <v>32</v>
      </c>
      <c r="G269" s="328" t="s">
        <v>298</v>
      </c>
      <c r="H269" s="331"/>
      <c r="I269" s="332"/>
      <c r="J269" s="115">
        <v>33327.99</v>
      </c>
      <c r="K269" s="114">
        <v>30403.59</v>
      </c>
      <c r="L269" s="116">
        <f>K269/J269*100</f>
        <v>91.225393430566925</v>
      </c>
    </row>
    <row r="270" spans="2:12" ht="20.65" customHeight="1" x14ac:dyDescent="0.2">
      <c r="B270" s="316"/>
      <c r="C270" s="317"/>
      <c r="D270" s="317"/>
      <c r="E270" s="318"/>
      <c r="F270" s="126">
        <v>321</v>
      </c>
      <c r="G270" s="328" t="s">
        <v>2</v>
      </c>
      <c r="H270" s="331"/>
      <c r="I270" s="332"/>
      <c r="J270" s="115"/>
      <c r="K270" s="114">
        <v>46.08</v>
      </c>
      <c r="L270" s="116"/>
    </row>
    <row r="271" spans="2:12" ht="19.5" customHeight="1" x14ac:dyDescent="0.2">
      <c r="B271" s="316"/>
      <c r="C271" s="317"/>
      <c r="D271" s="317"/>
      <c r="E271" s="318"/>
      <c r="F271" s="127">
        <v>3211</v>
      </c>
      <c r="G271" s="316" t="s">
        <v>5</v>
      </c>
      <c r="H271" s="317"/>
      <c r="I271" s="318"/>
      <c r="J271" s="118"/>
      <c r="K271" s="117">
        <v>38.4</v>
      </c>
      <c r="L271" s="117"/>
    </row>
    <row r="272" spans="2:12" ht="30.75" customHeight="1" x14ac:dyDescent="0.2">
      <c r="B272" s="316"/>
      <c r="C272" s="317"/>
      <c r="D272" s="317"/>
      <c r="E272" s="318"/>
      <c r="F272" s="132" t="s">
        <v>3</v>
      </c>
      <c r="G272" s="316" t="s">
        <v>252</v>
      </c>
      <c r="H272" s="317"/>
      <c r="I272" s="318"/>
      <c r="J272" s="118"/>
      <c r="K272" s="117">
        <v>7.68</v>
      </c>
      <c r="L272" s="119"/>
    </row>
    <row r="273" spans="2:12" ht="25.15" customHeight="1" x14ac:dyDescent="0.2">
      <c r="B273" s="316"/>
      <c r="C273" s="317"/>
      <c r="D273" s="317"/>
      <c r="E273" s="318"/>
      <c r="F273" s="126">
        <v>322</v>
      </c>
      <c r="G273" s="328" t="s">
        <v>205</v>
      </c>
      <c r="H273" s="331"/>
      <c r="I273" s="332"/>
      <c r="J273" s="115"/>
      <c r="K273" s="114">
        <v>83.49</v>
      </c>
      <c r="L273" s="116"/>
    </row>
    <row r="274" spans="2:12" ht="29.45" customHeight="1" x14ac:dyDescent="0.2">
      <c r="B274" s="316"/>
      <c r="C274" s="317"/>
      <c r="D274" s="317"/>
      <c r="E274" s="318"/>
      <c r="F274" s="132" t="s">
        <v>32</v>
      </c>
      <c r="G274" s="316" t="s">
        <v>33</v>
      </c>
      <c r="H274" s="317"/>
      <c r="I274" s="318"/>
      <c r="J274" s="118"/>
      <c r="K274" s="117">
        <v>83.49</v>
      </c>
      <c r="L274" s="119"/>
    </row>
    <row r="275" spans="2:12" ht="16.899999999999999" customHeight="1" x14ac:dyDescent="0.2">
      <c r="B275" s="316"/>
      <c r="C275" s="317"/>
      <c r="D275" s="317"/>
      <c r="E275" s="318"/>
      <c r="F275" s="126">
        <v>323</v>
      </c>
      <c r="G275" s="328" t="s">
        <v>6</v>
      </c>
      <c r="H275" s="331"/>
      <c r="I275" s="332"/>
      <c r="J275" s="115"/>
      <c r="K275" s="114">
        <v>30274.02</v>
      </c>
      <c r="L275" s="116"/>
    </row>
    <row r="276" spans="2:12" ht="24" customHeight="1" x14ac:dyDescent="0.2">
      <c r="B276" s="316"/>
      <c r="C276" s="317"/>
      <c r="D276" s="317"/>
      <c r="E276" s="318"/>
      <c r="F276" s="132" t="s">
        <v>7</v>
      </c>
      <c r="G276" s="316" t="s">
        <v>31</v>
      </c>
      <c r="H276" s="317"/>
      <c r="I276" s="318"/>
      <c r="J276" s="118"/>
      <c r="K276" s="117">
        <v>3704.03</v>
      </c>
      <c r="L276" s="119"/>
    </row>
    <row r="277" spans="2:12" ht="21" customHeight="1" x14ac:dyDescent="0.2">
      <c r="B277" s="316"/>
      <c r="C277" s="317"/>
      <c r="D277" s="317"/>
      <c r="E277" s="318"/>
      <c r="F277" s="132" t="s">
        <v>9</v>
      </c>
      <c r="G277" s="316" t="s">
        <v>10</v>
      </c>
      <c r="H277" s="317"/>
      <c r="I277" s="318"/>
      <c r="J277" s="118"/>
      <c r="K277" s="117">
        <v>26569.99</v>
      </c>
      <c r="L277" s="119"/>
    </row>
    <row r="278" spans="2:12" ht="21" customHeight="1" x14ac:dyDescent="0.2">
      <c r="B278" s="316"/>
      <c r="C278" s="317"/>
      <c r="D278" s="317"/>
      <c r="E278" s="318"/>
      <c r="F278" s="126">
        <v>329</v>
      </c>
      <c r="G278" s="328" t="s">
        <v>20</v>
      </c>
      <c r="H278" s="331"/>
      <c r="I278" s="332"/>
      <c r="J278" s="115"/>
      <c r="K278" s="114">
        <f>+K279+K280</f>
        <v>0</v>
      </c>
      <c r="L278" s="116"/>
    </row>
    <row r="279" spans="2:12" ht="20.65" customHeight="1" x14ac:dyDescent="0.2">
      <c r="B279" s="316"/>
      <c r="C279" s="317"/>
      <c r="D279" s="317"/>
      <c r="E279" s="318"/>
      <c r="F279" s="132" t="s">
        <v>109</v>
      </c>
      <c r="G279" s="316" t="s">
        <v>222</v>
      </c>
      <c r="H279" s="317"/>
      <c r="I279" s="318"/>
      <c r="J279" s="118"/>
      <c r="K279" s="117">
        <v>0</v>
      </c>
      <c r="L279" s="119"/>
    </row>
    <row r="280" spans="2:12" ht="25.15" customHeight="1" x14ac:dyDescent="0.2">
      <c r="B280" s="316"/>
      <c r="C280" s="317"/>
      <c r="D280" s="317"/>
      <c r="E280" s="318"/>
      <c r="F280" s="132" t="s">
        <v>8</v>
      </c>
      <c r="G280" s="316" t="s">
        <v>20</v>
      </c>
      <c r="H280" s="317"/>
      <c r="I280" s="318"/>
      <c r="J280" s="118"/>
      <c r="K280" s="117">
        <v>0</v>
      </c>
      <c r="L280" s="119"/>
    </row>
    <row r="281" spans="2:12" ht="13.15" customHeight="1" x14ac:dyDescent="0.2">
      <c r="B281" s="319" t="s">
        <v>199</v>
      </c>
      <c r="C281" s="320"/>
      <c r="D281" s="320"/>
      <c r="E281" s="320"/>
      <c r="F281" s="320"/>
      <c r="G281" s="320"/>
      <c r="H281" s="320"/>
      <c r="I281" s="321"/>
      <c r="J281" s="141">
        <f>SUM(J261:J280)</f>
        <v>45711.99</v>
      </c>
      <c r="K281" s="141">
        <f>+K262+K264+K266+K270+K273+K275+K278</f>
        <v>40433.97</v>
      </c>
      <c r="L281" s="116">
        <f>K281/J281*100</f>
        <v>88.453751411828719</v>
      </c>
    </row>
    <row r="282" spans="2:12" x14ac:dyDescent="0.2">
      <c r="B282" s="371"/>
      <c r="C282" s="372"/>
      <c r="D282" s="372"/>
      <c r="E282" s="372"/>
      <c r="F282" s="372"/>
      <c r="G282" s="372"/>
      <c r="H282" s="372"/>
      <c r="I282" s="373"/>
      <c r="J282" s="133"/>
      <c r="K282" s="134"/>
      <c r="L282" s="135"/>
    </row>
    <row r="283" spans="2:12" ht="13.15" customHeight="1" x14ac:dyDescent="0.2">
      <c r="B283" s="322" t="s">
        <v>191</v>
      </c>
      <c r="C283" s="323"/>
      <c r="D283" s="323"/>
      <c r="E283" s="324"/>
      <c r="F283" s="153" t="s">
        <v>255</v>
      </c>
      <c r="G283" s="322" t="s">
        <v>256</v>
      </c>
      <c r="H283" s="323"/>
      <c r="I283" s="324"/>
      <c r="J283" s="154">
        <v>44950.21</v>
      </c>
      <c r="K283" s="154">
        <v>41661.35</v>
      </c>
      <c r="L283" s="154">
        <f>K283/J283*100</f>
        <v>92.683326729730524</v>
      </c>
    </row>
    <row r="284" spans="2:12" ht="13.15" customHeight="1" x14ac:dyDescent="0.2">
      <c r="B284" s="341" t="s">
        <v>184</v>
      </c>
      <c r="C284" s="342"/>
      <c r="D284" s="342"/>
      <c r="E284" s="343"/>
      <c r="F284" s="180" t="s">
        <v>220</v>
      </c>
      <c r="G284" s="341" t="s">
        <v>221</v>
      </c>
      <c r="H284" s="342"/>
      <c r="I284" s="343"/>
      <c r="J284" s="179">
        <v>44950.21</v>
      </c>
      <c r="K284" s="179">
        <v>41661.35</v>
      </c>
      <c r="L284" s="179">
        <f>K284/J284*100</f>
        <v>92.683326729730524</v>
      </c>
    </row>
    <row r="285" spans="2:12" ht="13.15" customHeight="1" x14ac:dyDescent="0.2">
      <c r="B285" s="316"/>
      <c r="C285" s="317"/>
      <c r="D285" s="317"/>
      <c r="E285" s="318"/>
      <c r="F285" s="126">
        <v>31</v>
      </c>
      <c r="G285" s="328" t="s">
        <v>297</v>
      </c>
      <c r="H285" s="331"/>
      <c r="I285" s="332"/>
      <c r="J285" s="116">
        <v>32890</v>
      </c>
      <c r="K285" s="116">
        <v>31799.040000000001</v>
      </c>
      <c r="L285" s="116">
        <f>K285/J285*100</f>
        <v>96.683003952569166</v>
      </c>
    </row>
    <row r="286" spans="2:12" ht="13.15" customHeight="1" x14ac:dyDescent="0.2">
      <c r="B286" s="316"/>
      <c r="C286" s="317"/>
      <c r="D286" s="317"/>
      <c r="E286" s="318"/>
      <c r="F286" s="126">
        <v>311</v>
      </c>
      <c r="G286" s="328" t="s">
        <v>193</v>
      </c>
      <c r="H286" s="331"/>
      <c r="I286" s="332"/>
      <c r="J286" s="116"/>
      <c r="K286" s="116">
        <v>26057.93</v>
      </c>
      <c r="L286" s="116"/>
    </row>
    <row r="287" spans="2:12" ht="18" customHeight="1" x14ac:dyDescent="0.2">
      <c r="B287" s="316"/>
      <c r="C287" s="317"/>
      <c r="D287" s="317"/>
      <c r="E287" s="318"/>
      <c r="F287" s="132" t="s">
        <v>229</v>
      </c>
      <c r="G287" s="316" t="s">
        <v>230</v>
      </c>
      <c r="H287" s="317"/>
      <c r="I287" s="318"/>
      <c r="J287" s="118"/>
      <c r="K287" s="117">
        <v>26057.93</v>
      </c>
      <c r="L287" s="119"/>
    </row>
    <row r="288" spans="2:12" ht="22.9" customHeight="1" x14ac:dyDescent="0.2">
      <c r="B288" s="316"/>
      <c r="C288" s="317"/>
      <c r="D288" s="317"/>
      <c r="E288" s="318"/>
      <c r="F288" s="126">
        <v>312</v>
      </c>
      <c r="G288" s="328" t="s">
        <v>195</v>
      </c>
      <c r="H288" s="331"/>
      <c r="I288" s="332"/>
      <c r="J288" s="115"/>
      <c r="K288" s="114">
        <v>1441.49</v>
      </c>
      <c r="L288" s="116"/>
    </row>
    <row r="289" spans="2:12" ht="29.45" customHeight="1" x14ac:dyDescent="0.2">
      <c r="B289" s="316"/>
      <c r="C289" s="317"/>
      <c r="D289" s="317"/>
      <c r="E289" s="318"/>
      <c r="F289" s="132" t="s">
        <v>1</v>
      </c>
      <c r="G289" s="316" t="s">
        <v>195</v>
      </c>
      <c r="H289" s="317"/>
      <c r="I289" s="318"/>
      <c r="J289" s="118"/>
      <c r="K289" s="117">
        <v>1441.49</v>
      </c>
      <c r="L289" s="119"/>
    </row>
    <row r="290" spans="2:12" ht="17.45" customHeight="1" x14ac:dyDescent="0.2">
      <c r="B290" s="316"/>
      <c r="C290" s="317"/>
      <c r="D290" s="317"/>
      <c r="E290" s="318"/>
      <c r="F290" s="126">
        <v>313</v>
      </c>
      <c r="G290" s="328" t="s">
        <v>196</v>
      </c>
      <c r="H290" s="331"/>
      <c r="I290" s="332"/>
      <c r="J290" s="115"/>
      <c r="K290" s="114">
        <v>4299.62</v>
      </c>
      <c r="L290" s="116"/>
    </row>
    <row r="291" spans="2:12" ht="21.6" customHeight="1" x14ac:dyDescent="0.2">
      <c r="B291" s="316"/>
      <c r="C291" s="317"/>
      <c r="D291" s="317"/>
      <c r="E291" s="318"/>
      <c r="F291" s="132" t="s">
        <v>231</v>
      </c>
      <c r="G291" s="316" t="s">
        <v>232</v>
      </c>
      <c r="H291" s="317"/>
      <c r="I291" s="318"/>
      <c r="J291" s="118"/>
      <c r="K291" s="117">
        <v>4299.62</v>
      </c>
      <c r="L291" s="119"/>
    </row>
    <row r="292" spans="2:12" ht="25.15" customHeight="1" x14ac:dyDescent="0.2">
      <c r="B292" s="316"/>
      <c r="C292" s="317"/>
      <c r="D292" s="317"/>
      <c r="E292" s="318"/>
      <c r="F292" s="126">
        <v>32</v>
      </c>
      <c r="G292" s="328" t="s">
        <v>298</v>
      </c>
      <c r="H292" s="331"/>
      <c r="I292" s="332"/>
      <c r="J292" s="115">
        <v>12060.21</v>
      </c>
      <c r="K292" s="114">
        <v>9862.31</v>
      </c>
      <c r="L292" s="116">
        <f>K292/J292*100</f>
        <v>81.77560755575567</v>
      </c>
    </row>
    <row r="293" spans="2:12" ht="25.15" customHeight="1" x14ac:dyDescent="0.2">
      <c r="B293" s="316"/>
      <c r="C293" s="317"/>
      <c r="D293" s="317"/>
      <c r="E293" s="318"/>
      <c r="F293" s="126">
        <v>321</v>
      </c>
      <c r="G293" s="328" t="s">
        <v>2</v>
      </c>
      <c r="H293" s="331"/>
      <c r="I293" s="332"/>
      <c r="J293" s="115"/>
      <c r="K293" s="114">
        <v>5600.1</v>
      </c>
      <c r="L293" s="116"/>
    </row>
    <row r="294" spans="2:12" ht="25.15" customHeight="1" x14ac:dyDescent="0.2">
      <c r="B294" s="238"/>
      <c r="C294" s="239"/>
      <c r="D294" s="239"/>
      <c r="E294" s="240"/>
      <c r="F294" s="127">
        <v>3211</v>
      </c>
      <c r="G294" s="316" t="s">
        <v>5</v>
      </c>
      <c r="H294" s="360"/>
      <c r="I294" s="361"/>
      <c r="J294" s="115"/>
      <c r="K294" s="117">
        <v>39.67</v>
      </c>
      <c r="L294" s="116"/>
    </row>
    <row r="295" spans="2:12" ht="19.899999999999999" customHeight="1" x14ac:dyDescent="0.2">
      <c r="B295" s="316"/>
      <c r="C295" s="317"/>
      <c r="D295" s="317"/>
      <c r="E295" s="318"/>
      <c r="F295" s="132" t="s">
        <v>3</v>
      </c>
      <c r="G295" s="316" t="s">
        <v>252</v>
      </c>
      <c r="H295" s="317"/>
      <c r="I295" s="318"/>
      <c r="J295" s="118"/>
      <c r="K295" s="117">
        <v>5296.43</v>
      </c>
      <c r="L295" s="119"/>
    </row>
    <row r="296" spans="2:12" ht="19.899999999999999" customHeight="1" x14ac:dyDescent="0.2">
      <c r="B296" s="316"/>
      <c r="C296" s="317"/>
      <c r="D296" s="317"/>
      <c r="E296" s="318"/>
      <c r="F296" s="127">
        <v>3214</v>
      </c>
      <c r="G296" s="316" t="s">
        <v>350</v>
      </c>
      <c r="H296" s="317"/>
      <c r="I296" s="318"/>
      <c r="J296" s="118"/>
      <c r="K296" s="117">
        <v>264</v>
      </c>
      <c r="L296" s="119"/>
    </row>
    <row r="297" spans="2:12" ht="19.899999999999999" customHeight="1" x14ac:dyDescent="0.2">
      <c r="B297" s="316"/>
      <c r="C297" s="317"/>
      <c r="D297" s="317"/>
      <c r="E297" s="318"/>
      <c r="F297" s="126">
        <v>322</v>
      </c>
      <c r="G297" s="328" t="s">
        <v>205</v>
      </c>
      <c r="H297" s="331"/>
      <c r="I297" s="332"/>
      <c r="J297" s="115"/>
      <c r="K297" s="114">
        <v>1944.12</v>
      </c>
      <c r="L297" s="116"/>
    </row>
    <row r="298" spans="2:12" ht="31.9" customHeight="1" x14ac:dyDescent="0.2">
      <c r="B298" s="316"/>
      <c r="C298" s="317"/>
      <c r="D298" s="317"/>
      <c r="E298" s="318"/>
      <c r="F298" s="127">
        <v>3221</v>
      </c>
      <c r="G298" s="316" t="s">
        <v>33</v>
      </c>
      <c r="H298" s="317"/>
      <c r="I298" s="318"/>
      <c r="J298" s="118"/>
      <c r="K298" s="117">
        <v>0</v>
      </c>
      <c r="L298" s="119"/>
    </row>
    <row r="299" spans="2:12" ht="20.65" customHeight="1" x14ac:dyDescent="0.2">
      <c r="B299" s="316"/>
      <c r="C299" s="317"/>
      <c r="D299" s="317"/>
      <c r="E299" s="318"/>
      <c r="F299" s="132" t="s">
        <v>29</v>
      </c>
      <c r="G299" s="316" t="s">
        <v>30</v>
      </c>
      <c r="H299" s="317"/>
      <c r="I299" s="318"/>
      <c r="J299" s="118"/>
      <c r="K299" s="117">
        <v>1887.75</v>
      </c>
      <c r="L299" s="119"/>
    </row>
    <row r="300" spans="2:12" ht="20.65" customHeight="1" x14ac:dyDescent="0.2">
      <c r="B300" s="162"/>
      <c r="C300" s="163"/>
      <c r="D300" s="163"/>
      <c r="E300" s="164"/>
      <c r="F300" s="127">
        <v>3224</v>
      </c>
      <c r="G300" s="316" t="s">
        <v>239</v>
      </c>
      <c r="H300" s="317"/>
      <c r="I300" s="318"/>
      <c r="J300" s="118"/>
      <c r="K300" s="117">
        <v>0</v>
      </c>
      <c r="L300" s="119"/>
    </row>
    <row r="301" spans="2:12" ht="28.9" customHeight="1" x14ac:dyDescent="0.2">
      <c r="B301" s="316"/>
      <c r="C301" s="317"/>
      <c r="D301" s="317"/>
      <c r="E301" s="318"/>
      <c r="F301" s="127">
        <v>3225</v>
      </c>
      <c r="G301" s="316" t="s">
        <v>240</v>
      </c>
      <c r="H301" s="317"/>
      <c r="I301" s="318"/>
      <c r="J301" s="118"/>
      <c r="K301" s="117">
        <v>56.37</v>
      </c>
      <c r="L301" s="119"/>
    </row>
    <row r="302" spans="2:12" ht="19.5" customHeight="1" x14ac:dyDescent="0.2">
      <c r="B302" s="316"/>
      <c r="C302" s="317"/>
      <c r="D302" s="317"/>
      <c r="E302" s="318"/>
      <c r="F302" s="126">
        <v>323</v>
      </c>
      <c r="G302" s="328" t="s">
        <v>6</v>
      </c>
      <c r="H302" s="331"/>
      <c r="I302" s="332"/>
      <c r="J302" s="115"/>
      <c r="K302" s="114">
        <v>1854.84</v>
      </c>
      <c r="L302" s="116"/>
    </row>
    <row r="303" spans="2:12" ht="33.6" customHeight="1" x14ac:dyDescent="0.2">
      <c r="B303" s="316"/>
      <c r="C303" s="317"/>
      <c r="D303" s="317"/>
      <c r="E303" s="318"/>
      <c r="F303" s="132" t="s">
        <v>13</v>
      </c>
      <c r="G303" s="316" t="s">
        <v>14</v>
      </c>
      <c r="H303" s="317"/>
      <c r="I303" s="318"/>
      <c r="J303" s="118"/>
      <c r="K303" s="117">
        <v>1003.37</v>
      </c>
      <c r="L303" s="119"/>
    </row>
    <row r="304" spans="2:12" ht="13.15" customHeight="1" x14ac:dyDescent="0.2">
      <c r="B304" s="316"/>
      <c r="C304" s="317"/>
      <c r="D304" s="317"/>
      <c r="E304" s="318"/>
      <c r="F304" s="132" t="s">
        <v>253</v>
      </c>
      <c r="G304" s="316" t="s">
        <v>254</v>
      </c>
      <c r="H304" s="317"/>
      <c r="I304" s="318"/>
      <c r="J304" s="118"/>
      <c r="K304" s="117">
        <v>524.70000000000005</v>
      </c>
      <c r="L304" s="119"/>
    </row>
    <row r="305" spans="2:12" ht="22.35" customHeight="1" x14ac:dyDescent="0.2">
      <c r="B305" s="316"/>
      <c r="C305" s="317"/>
      <c r="D305" s="317"/>
      <c r="E305" s="318"/>
      <c r="F305" s="127">
        <v>3236</v>
      </c>
      <c r="G305" s="316" t="s">
        <v>42</v>
      </c>
      <c r="H305" s="317"/>
      <c r="I305" s="318"/>
      <c r="J305" s="118"/>
      <c r="K305" s="117">
        <v>29.86</v>
      </c>
      <c r="L305" s="119"/>
    </row>
    <row r="306" spans="2:12" ht="13.15" customHeight="1" x14ac:dyDescent="0.2">
      <c r="B306" s="316"/>
      <c r="C306" s="317"/>
      <c r="D306" s="317"/>
      <c r="E306" s="318"/>
      <c r="F306" s="127">
        <v>3239</v>
      </c>
      <c r="G306" s="316" t="s">
        <v>12</v>
      </c>
      <c r="H306" s="317"/>
      <c r="I306" s="318"/>
      <c r="J306" s="118"/>
      <c r="K306" s="117">
        <v>296.91000000000003</v>
      </c>
      <c r="L306" s="119"/>
    </row>
    <row r="307" spans="2:12" ht="22.35" customHeight="1" x14ac:dyDescent="0.2">
      <c r="B307" s="316"/>
      <c r="C307" s="317"/>
      <c r="D307" s="317"/>
      <c r="E307" s="318"/>
      <c r="F307" s="126">
        <v>329</v>
      </c>
      <c r="G307" s="328" t="s">
        <v>20</v>
      </c>
      <c r="H307" s="331"/>
      <c r="I307" s="332"/>
      <c r="J307" s="115"/>
      <c r="K307" s="114">
        <v>463.25</v>
      </c>
      <c r="L307" s="190" t="s">
        <v>189</v>
      </c>
    </row>
    <row r="308" spans="2:12" ht="22.35" customHeight="1" x14ac:dyDescent="0.2">
      <c r="B308" s="162"/>
      <c r="C308" s="163"/>
      <c r="D308" s="163"/>
      <c r="E308" s="164"/>
      <c r="F308" s="132" t="s">
        <v>257</v>
      </c>
      <c r="G308" s="316" t="s">
        <v>213</v>
      </c>
      <c r="H308" s="317"/>
      <c r="I308" s="318"/>
      <c r="J308" s="118"/>
      <c r="K308" s="117">
        <v>433.25</v>
      </c>
      <c r="L308" s="119"/>
    </row>
    <row r="309" spans="2:12" ht="21" customHeight="1" x14ac:dyDescent="0.2">
      <c r="B309" s="316"/>
      <c r="C309" s="317"/>
      <c r="D309" s="317"/>
      <c r="E309" s="318"/>
      <c r="F309" s="127">
        <v>3299</v>
      </c>
      <c r="G309" s="316" t="s">
        <v>20</v>
      </c>
      <c r="H309" s="317"/>
      <c r="I309" s="318"/>
      <c r="J309" s="118"/>
      <c r="K309" s="117">
        <v>30</v>
      </c>
      <c r="L309" s="119"/>
    </row>
    <row r="310" spans="2:12" ht="13.15" customHeight="1" x14ac:dyDescent="0.2">
      <c r="B310" s="319" t="s">
        <v>199</v>
      </c>
      <c r="C310" s="320"/>
      <c r="D310" s="320"/>
      <c r="E310" s="320"/>
      <c r="F310" s="320"/>
      <c r="G310" s="320"/>
      <c r="H310" s="320"/>
      <c r="I310" s="321"/>
      <c r="J310" s="141">
        <f>SUM(J285:J309)</f>
        <v>44950.21</v>
      </c>
      <c r="K310" s="141">
        <f>+K286+K288+K290+K293+K297+K302+K307</f>
        <v>41661.35</v>
      </c>
      <c r="L310" s="116">
        <f>K310/J310*100</f>
        <v>92.683326729730524</v>
      </c>
    </row>
    <row r="311" spans="2:12" x14ac:dyDescent="0.2">
      <c r="B311" s="371"/>
      <c r="C311" s="372"/>
      <c r="D311" s="372"/>
      <c r="E311" s="372"/>
      <c r="F311" s="372"/>
      <c r="G311" s="372"/>
      <c r="H311" s="372"/>
      <c r="I311" s="373"/>
      <c r="J311" s="141"/>
      <c r="K311" s="114"/>
      <c r="L311" s="116"/>
    </row>
    <row r="312" spans="2:12" ht="21.4" hidden="1" customHeight="1" x14ac:dyDescent="0.2">
      <c r="B312" s="341" t="s">
        <v>184</v>
      </c>
      <c r="C312" s="342"/>
      <c r="D312" s="342"/>
      <c r="E312" s="343"/>
      <c r="F312" s="180" t="s">
        <v>237</v>
      </c>
      <c r="G312" s="341" t="s">
        <v>238</v>
      </c>
      <c r="H312" s="342"/>
      <c r="I312" s="343"/>
      <c r="J312" s="179">
        <v>0</v>
      </c>
      <c r="K312" s="179">
        <v>0</v>
      </c>
      <c r="L312" s="191" t="s">
        <v>189</v>
      </c>
    </row>
    <row r="313" spans="2:12" ht="22.5" hidden="1" customHeight="1" x14ac:dyDescent="0.2">
      <c r="B313" s="209"/>
      <c r="C313" s="210"/>
      <c r="D313" s="210"/>
      <c r="E313" s="211"/>
      <c r="F313" s="126">
        <v>32</v>
      </c>
      <c r="G313" s="328" t="s">
        <v>298</v>
      </c>
      <c r="H313" s="331"/>
      <c r="I313" s="332"/>
      <c r="J313" s="115">
        <v>0</v>
      </c>
      <c r="K313" s="114">
        <v>0</v>
      </c>
      <c r="L313" s="190" t="s">
        <v>189</v>
      </c>
    </row>
    <row r="314" spans="2:12" ht="22.5" hidden="1" customHeight="1" x14ac:dyDescent="0.2">
      <c r="B314" s="181"/>
      <c r="C314" s="182"/>
      <c r="D314" s="182"/>
      <c r="E314" s="183"/>
      <c r="F314" s="126">
        <v>322</v>
      </c>
      <c r="G314" s="328" t="s">
        <v>205</v>
      </c>
      <c r="H314" s="331"/>
      <c r="I314" s="332"/>
      <c r="J314" s="115"/>
      <c r="K314" s="114">
        <v>0</v>
      </c>
      <c r="L314" s="116"/>
    </row>
    <row r="315" spans="2:12" ht="22.5" hidden="1" customHeight="1" x14ac:dyDescent="0.2">
      <c r="B315" s="181"/>
      <c r="C315" s="182"/>
      <c r="D315" s="182"/>
      <c r="E315" s="183"/>
      <c r="F315" s="127">
        <v>3223</v>
      </c>
      <c r="G315" s="316" t="s">
        <v>30</v>
      </c>
      <c r="H315" s="317"/>
      <c r="I315" s="318"/>
      <c r="J315" s="118"/>
      <c r="K315" s="117">
        <v>0</v>
      </c>
      <c r="L315" s="119"/>
    </row>
    <row r="316" spans="2:12" ht="30" hidden="1" customHeight="1" x14ac:dyDescent="0.2">
      <c r="B316" s="319" t="s">
        <v>199</v>
      </c>
      <c r="C316" s="320"/>
      <c r="D316" s="320"/>
      <c r="E316" s="320"/>
      <c r="F316" s="320"/>
      <c r="G316" s="320"/>
      <c r="H316" s="320"/>
      <c r="I316" s="321"/>
      <c r="J316" s="141">
        <f>+J314</f>
        <v>0</v>
      </c>
      <c r="K316" s="141">
        <f>+K314</f>
        <v>0</v>
      </c>
      <c r="L316" s="190" t="s">
        <v>189</v>
      </c>
    </row>
    <row r="317" spans="2:12" hidden="1" x14ac:dyDescent="0.2">
      <c r="B317" s="371"/>
      <c r="C317" s="372"/>
      <c r="D317" s="372"/>
      <c r="E317" s="372"/>
      <c r="F317" s="372"/>
      <c r="G317" s="372"/>
      <c r="H317" s="372"/>
      <c r="I317" s="373"/>
      <c r="J317" s="133"/>
      <c r="K317" s="134"/>
      <c r="L317" s="135"/>
    </row>
    <row r="318" spans="2:12" ht="13.15" customHeight="1" x14ac:dyDescent="0.2">
      <c r="B318" s="322" t="s">
        <v>191</v>
      </c>
      <c r="C318" s="323"/>
      <c r="D318" s="323"/>
      <c r="E318" s="324"/>
      <c r="F318" s="153" t="s">
        <v>258</v>
      </c>
      <c r="G318" s="322" t="s">
        <v>259</v>
      </c>
      <c r="H318" s="323"/>
      <c r="I318" s="324"/>
      <c r="J318" s="154">
        <v>1327.23</v>
      </c>
      <c r="K318" s="154">
        <v>1327.23</v>
      </c>
      <c r="L318" s="154">
        <f>K318/J318*100</f>
        <v>100</v>
      </c>
    </row>
    <row r="319" spans="2:12" ht="33.6" customHeight="1" x14ac:dyDescent="0.2">
      <c r="B319" s="341" t="s">
        <v>184</v>
      </c>
      <c r="C319" s="342"/>
      <c r="D319" s="342"/>
      <c r="E319" s="343"/>
      <c r="F319" s="180" t="s">
        <v>0</v>
      </c>
      <c r="G319" s="341" t="s">
        <v>216</v>
      </c>
      <c r="H319" s="342"/>
      <c r="I319" s="343"/>
      <c r="J319" s="179">
        <v>1327.23</v>
      </c>
      <c r="K319" s="179">
        <v>1327.23</v>
      </c>
      <c r="L319" s="179">
        <f>K319/J319*100</f>
        <v>100</v>
      </c>
    </row>
    <row r="320" spans="2:12" ht="25.9" customHeight="1" x14ac:dyDescent="0.2">
      <c r="B320" s="316"/>
      <c r="C320" s="317"/>
      <c r="D320" s="317"/>
      <c r="E320" s="318"/>
      <c r="F320" s="126">
        <v>32</v>
      </c>
      <c r="G320" s="328" t="s">
        <v>298</v>
      </c>
      <c r="H320" s="331"/>
      <c r="I320" s="332"/>
      <c r="J320" s="116">
        <v>1327.23</v>
      </c>
      <c r="K320" s="116">
        <v>1327.23</v>
      </c>
      <c r="L320" s="116">
        <f>K320/J320*100</f>
        <v>100</v>
      </c>
    </row>
    <row r="321" spans="2:12" ht="25.9" customHeight="1" x14ac:dyDescent="0.2">
      <c r="B321" s="316"/>
      <c r="C321" s="317"/>
      <c r="D321" s="317"/>
      <c r="E321" s="318"/>
      <c r="F321" s="126">
        <v>321</v>
      </c>
      <c r="G321" s="328" t="s">
        <v>2</v>
      </c>
      <c r="H321" s="331"/>
      <c r="I321" s="332"/>
      <c r="J321" s="116"/>
      <c r="K321" s="116">
        <v>36</v>
      </c>
      <c r="L321" s="190"/>
    </row>
    <row r="322" spans="2:12" ht="18.600000000000001" customHeight="1" x14ac:dyDescent="0.2">
      <c r="B322" s="128"/>
      <c r="C322" s="129"/>
      <c r="D322" s="129"/>
      <c r="E322" s="130"/>
      <c r="F322" s="127">
        <v>3211</v>
      </c>
      <c r="G322" s="316" t="s">
        <v>5</v>
      </c>
      <c r="H322" s="317"/>
      <c r="I322" s="318"/>
      <c r="J322" s="119"/>
      <c r="K322" s="119">
        <v>36</v>
      </c>
      <c r="L322" s="119"/>
    </row>
    <row r="323" spans="2:12" ht="25.9" customHeight="1" x14ac:dyDescent="0.2">
      <c r="B323" s="128"/>
      <c r="C323" s="129"/>
      <c r="D323" s="129"/>
      <c r="E323" s="130"/>
      <c r="F323" s="126">
        <v>322</v>
      </c>
      <c r="G323" s="328" t="s">
        <v>205</v>
      </c>
      <c r="H323" s="331"/>
      <c r="I323" s="332"/>
      <c r="J323" s="116"/>
      <c r="K323" s="116">
        <v>780.25</v>
      </c>
      <c r="L323" s="116"/>
    </row>
    <row r="324" spans="2:12" ht="25.9" customHeight="1" x14ac:dyDescent="0.2">
      <c r="B324" s="316"/>
      <c r="C324" s="317"/>
      <c r="D324" s="317"/>
      <c r="E324" s="318"/>
      <c r="F324" s="132" t="s">
        <v>32</v>
      </c>
      <c r="G324" s="316" t="s">
        <v>33</v>
      </c>
      <c r="H324" s="317"/>
      <c r="I324" s="318"/>
      <c r="J324" s="118"/>
      <c r="K324" s="117">
        <v>262.25</v>
      </c>
      <c r="L324" s="119"/>
    </row>
    <row r="325" spans="2:12" ht="32.450000000000003" customHeight="1" x14ac:dyDescent="0.2">
      <c r="B325" s="316"/>
      <c r="C325" s="317"/>
      <c r="D325" s="317"/>
      <c r="E325" s="318"/>
      <c r="F325" s="132">
        <v>3224</v>
      </c>
      <c r="G325" s="316" t="s">
        <v>311</v>
      </c>
      <c r="H325" s="317"/>
      <c r="I325" s="318"/>
      <c r="J325" s="118"/>
      <c r="K325" s="117">
        <v>518</v>
      </c>
      <c r="L325" s="119"/>
    </row>
    <row r="326" spans="2:12" ht="13.15" customHeight="1" x14ac:dyDescent="0.2">
      <c r="B326" s="316"/>
      <c r="C326" s="317"/>
      <c r="D326" s="317"/>
      <c r="E326" s="318"/>
      <c r="F326" s="126">
        <v>323</v>
      </c>
      <c r="G326" s="328" t="s">
        <v>6</v>
      </c>
      <c r="H326" s="331"/>
      <c r="I326" s="332"/>
      <c r="J326" s="115"/>
      <c r="K326" s="114">
        <v>0</v>
      </c>
      <c r="L326" s="116"/>
    </row>
    <row r="327" spans="2:12" ht="13.9" customHeight="1" x14ac:dyDescent="0.2">
      <c r="B327" s="316"/>
      <c r="C327" s="317"/>
      <c r="D327" s="317"/>
      <c r="E327" s="318"/>
      <c r="F327" s="132" t="s">
        <v>11</v>
      </c>
      <c r="G327" s="316" t="s">
        <v>12</v>
      </c>
      <c r="H327" s="317"/>
      <c r="I327" s="318"/>
      <c r="J327" s="118"/>
      <c r="K327" s="117">
        <v>0</v>
      </c>
      <c r="L327" s="119"/>
    </row>
    <row r="328" spans="2:12" ht="24" customHeight="1" x14ac:dyDescent="0.2">
      <c r="B328" s="316"/>
      <c r="C328" s="317"/>
      <c r="D328" s="317"/>
      <c r="E328" s="318"/>
      <c r="F328" s="126">
        <v>329</v>
      </c>
      <c r="G328" s="328" t="s">
        <v>20</v>
      </c>
      <c r="H328" s="331"/>
      <c r="I328" s="332"/>
      <c r="J328" s="115"/>
      <c r="K328" s="114">
        <v>510.98</v>
      </c>
      <c r="L328" s="190"/>
    </row>
    <row r="329" spans="2:12" ht="19.5" customHeight="1" x14ac:dyDescent="0.2">
      <c r="B329" s="316"/>
      <c r="C329" s="317"/>
      <c r="D329" s="317"/>
      <c r="E329" s="318"/>
      <c r="F329" s="132" t="s">
        <v>8</v>
      </c>
      <c r="G329" s="316" t="s">
        <v>20</v>
      </c>
      <c r="H329" s="317"/>
      <c r="I329" s="318"/>
      <c r="J329" s="118"/>
      <c r="K329" s="117">
        <v>510.98</v>
      </c>
      <c r="L329" s="119"/>
    </row>
    <row r="330" spans="2:12" ht="13.15" customHeight="1" x14ac:dyDescent="0.2">
      <c r="B330" s="319" t="s">
        <v>199</v>
      </c>
      <c r="C330" s="320"/>
      <c r="D330" s="320"/>
      <c r="E330" s="320"/>
      <c r="F330" s="320"/>
      <c r="G330" s="320"/>
      <c r="H330" s="320"/>
      <c r="I330" s="321"/>
      <c r="J330" s="131">
        <v>1327.23</v>
      </c>
      <c r="K330" s="131">
        <f>K321+K323+K326+K328</f>
        <v>1327.23</v>
      </c>
      <c r="L330" s="116">
        <f>K330/J330*100</f>
        <v>100</v>
      </c>
    </row>
    <row r="331" spans="2:12" x14ac:dyDescent="0.2">
      <c r="B331" s="371"/>
      <c r="C331" s="372"/>
      <c r="D331" s="372"/>
      <c r="E331" s="372"/>
      <c r="F331" s="372"/>
      <c r="G331" s="372"/>
      <c r="H331" s="372"/>
      <c r="I331" s="373"/>
      <c r="J331" s="133"/>
      <c r="K331" s="134"/>
      <c r="L331" s="135"/>
    </row>
    <row r="332" spans="2:12" ht="21" customHeight="1" x14ac:dyDescent="0.2">
      <c r="B332" s="322" t="s">
        <v>191</v>
      </c>
      <c r="C332" s="323"/>
      <c r="D332" s="323"/>
      <c r="E332" s="324"/>
      <c r="F332" s="153" t="s">
        <v>261</v>
      </c>
      <c r="G332" s="322" t="s">
        <v>262</v>
      </c>
      <c r="H332" s="323"/>
      <c r="I332" s="324"/>
      <c r="J332" s="154">
        <v>1445</v>
      </c>
      <c r="K332" s="154">
        <v>967.33</v>
      </c>
      <c r="L332" s="154">
        <f>K332/J332*100</f>
        <v>66.943252595155712</v>
      </c>
    </row>
    <row r="333" spans="2:12" ht="22.35" customHeight="1" x14ac:dyDescent="0.2">
      <c r="B333" s="341" t="s">
        <v>184</v>
      </c>
      <c r="C333" s="342"/>
      <c r="D333" s="342"/>
      <c r="E333" s="343"/>
      <c r="F333" s="180" t="s">
        <v>263</v>
      </c>
      <c r="G333" s="341" t="s">
        <v>264</v>
      </c>
      <c r="H333" s="342"/>
      <c r="I333" s="343"/>
      <c r="J333" s="179">
        <v>1445</v>
      </c>
      <c r="K333" s="179">
        <v>967.33</v>
      </c>
      <c r="L333" s="179">
        <f>K333/J333*100</f>
        <v>66.943252595155712</v>
      </c>
    </row>
    <row r="334" spans="2:12" ht="23.65" customHeight="1" x14ac:dyDescent="0.2">
      <c r="B334" s="316"/>
      <c r="C334" s="317"/>
      <c r="D334" s="317"/>
      <c r="E334" s="318"/>
      <c r="F334" s="126">
        <v>32</v>
      </c>
      <c r="G334" s="328" t="s">
        <v>298</v>
      </c>
      <c r="H334" s="331"/>
      <c r="I334" s="332"/>
      <c r="J334" s="116">
        <v>1445</v>
      </c>
      <c r="K334" s="116">
        <v>967.33</v>
      </c>
      <c r="L334" s="116">
        <f>K334/J334*100</f>
        <v>66.943252595155712</v>
      </c>
    </row>
    <row r="335" spans="2:12" ht="23.65" customHeight="1" x14ac:dyDescent="0.2">
      <c r="B335" s="316"/>
      <c r="C335" s="317"/>
      <c r="D335" s="317"/>
      <c r="E335" s="318"/>
      <c r="F335" s="126">
        <v>322</v>
      </c>
      <c r="G335" s="328" t="s">
        <v>205</v>
      </c>
      <c r="H335" s="331"/>
      <c r="I335" s="332"/>
      <c r="J335" s="116"/>
      <c r="K335" s="116">
        <v>967.33</v>
      </c>
      <c r="L335" s="116"/>
    </row>
    <row r="336" spans="2:12" ht="13.15" customHeight="1" x14ac:dyDescent="0.2">
      <c r="B336" s="316"/>
      <c r="C336" s="317"/>
      <c r="D336" s="317"/>
      <c r="E336" s="318"/>
      <c r="F336" s="132" t="s">
        <v>40</v>
      </c>
      <c r="G336" s="316" t="s">
        <v>41</v>
      </c>
      <c r="H336" s="317"/>
      <c r="I336" s="318"/>
      <c r="J336" s="118"/>
      <c r="K336" s="117">
        <v>967.33</v>
      </c>
      <c r="L336" s="119"/>
    </row>
    <row r="337" spans="2:12" ht="13.15" customHeight="1" x14ac:dyDescent="0.2">
      <c r="B337" s="319" t="s">
        <v>199</v>
      </c>
      <c r="C337" s="320"/>
      <c r="D337" s="320"/>
      <c r="E337" s="320"/>
      <c r="F337" s="320"/>
      <c r="G337" s="320"/>
      <c r="H337" s="320"/>
      <c r="I337" s="321"/>
      <c r="J337" s="131">
        <v>1445</v>
      </c>
      <c r="K337" s="131">
        <f>+K335</f>
        <v>967.33</v>
      </c>
      <c r="L337" s="116">
        <f>K337/J337*100</f>
        <v>66.943252595155712</v>
      </c>
    </row>
    <row r="338" spans="2:12" x14ac:dyDescent="0.2">
      <c r="B338" s="371"/>
      <c r="C338" s="372"/>
      <c r="D338" s="372"/>
      <c r="E338" s="372"/>
      <c r="F338" s="372"/>
      <c r="G338" s="372"/>
      <c r="H338" s="372"/>
      <c r="I338" s="373"/>
      <c r="J338" s="131"/>
      <c r="K338" s="114"/>
      <c r="L338" s="116"/>
    </row>
    <row r="339" spans="2:12" ht="21" customHeight="1" x14ac:dyDescent="0.2">
      <c r="B339" s="384" t="s">
        <v>190</v>
      </c>
      <c r="C339" s="385"/>
      <c r="D339" s="385"/>
      <c r="E339" s="386"/>
      <c r="F339" s="125">
        <v>2302</v>
      </c>
      <c r="G339" s="384" t="s">
        <v>312</v>
      </c>
      <c r="H339" s="385"/>
      <c r="I339" s="386"/>
      <c r="J339" s="229">
        <f>J340</f>
        <v>231.92</v>
      </c>
      <c r="K339" s="229">
        <f>K340</f>
        <v>231.92</v>
      </c>
      <c r="L339" s="229">
        <f>K339/J339*100</f>
        <v>100</v>
      </c>
    </row>
    <row r="340" spans="2:12" ht="21" customHeight="1" x14ac:dyDescent="0.2">
      <c r="B340" s="322" t="s">
        <v>191</v>
      </c>
      <c r="C340" s="323"/>
      <c r="D340" s="323"/>
      <c r="E340" s="324"/>
      <c r="F340" s="153" t="s">
        <v>313</v>
      </c>
      <c r="G340" s="322" t="s">
        <v>316</v>
      </c>
      <c r="H340" s="323"/>
      <c r="I340" s="324"/>
      <c r="J340" s="154">
        <v>231.92</v>
      </c>
      <c r="K340" s="154">
        <v>231.92</v>
      </c>
      <c r="L340" s="154">
        <f>K340/J340*100</f>
        <v>100</v>
      </c>
    </row>
    <row r="341" spans="2:12" ht="33.6" customHeight="1" x14ac:dyDescent="0.2">
      <c r="B341" s="341" t="s">
        <v>184</v>
      </c>
      <c r="C341" s="342"/>
      <c r="D341" s="342"/>
      <c r="E341" s="343"/>
      <c r="F341" s="178">
        <v>53102</v>
      </c>
      <c r="G341" s="341" t="s">
        <v>314</v>
      </c>
      <c r="H341" s="342"/>
      <c r="I341" s="343"/>
      <c r="J341" s="179">
        <v>231.92</v>
      </c>
      <c r="K341" s="179">
        <v>231.92</v>
      </c>
      <c r="L341" s="179">
        <f>K341/J341*100</f>
        <v>100</v>
      </c>
    </row>
    <row r="342" spans="2:12" ht="28.15" customHeight="1" x14ac:dyDescent="0.2">
      <c r="B342" s="316"/>
      <c r="C342" s="317"/>
      <c r="D342" s="317"/>
      <c r="E342" s="318"/>
      <c r="F342" s="126">
        <v>38</v>
      </c>
      <c r="G342" s="328" t="s">
        <v>315</v>
      </c>
      <c r="H342" s="331"/>
      <c r="I342" s="332"/>
      <c r="J342" s="116">
        <v>231.92</v>
      </c>
      <c r="K342" s="116">
        <v>231.92</v>
      </c>
      <c r="L342" s="116">
        <f>K342/J342*100</f>
        <v>100</v>
      </c>
    </row>
    <row r="343" spans="2:12" ht="28.15" customHeight="1" x14ac:dyDescent="0.2">
      <c r="B343" s="316"/>
      <c r="C343" s="317"/>
      <c r="D343" s="317"/>
      <c r="E343" s="318"/>
      <c r="F343" s="126">
        <v>381</v>
      </c>
      <c r="G343" s="328" t="s">
        <v>308</v>
      </c>
      <c r="H343" s="331"/>
      <c r="I343" s="332"/>
      <c r="J343" s="116"/>
      <c r="K343" s="116">
        <v>231.92</v>
      </c>
      <c r="L343" s="116"/>
    </row>
    <row r="344" spans="2:12" ht="32.450000000000003" customHeight="1" x14ac:dyDescent="0.2">
      <c r="B344" s="316"/>
      <c r="C344" s="317"/>
      <c r="D344" s="317"/>
      <c r="E344" s="318"/>
      <c r="F344" s="127">
        <v>3812</v>
      </c>
      <c r="G344" s="316" t="s">
        <v>309</v>
      </c>
      <c r="H344" s="317"/>
      <c r="I344" s="318"/>
      <c r="J344" s="118"/>
      <c r="K344" s="117">
        <v>231.92</v>
      </c>
      <c r="L344" s="119"/>
    </row>
    <row r="345" spans="2:12" ht="13.15" customHeight="1" x14ac:dyDescent="0.2">
      <c r="B345" s="319" t="s">
        <v>199</v>
      </c>
      <c r="C345" s="320"/>
      <c r="D345" s="320"/>
      <c r="E345" s="320"/>
      <c r="F345" s="320"/>
      <c r="G345" s="320"/>
      <c r="H345" s="320"/>
      <c r="I345" s="321"/>
      <c r="J345" s="131">
        <v>231.92</v>
      </c>
      <c r="K345" s="131">
        <f>+K343</f>
        <v>231.92</v>
      </c>
      <c r="L345" s="116">
        <f>K345/J345*100</f>
        <v>100</v>
      </c>
    </row>
    <row r="346" spans="2:12" ht="21" customHeight="1" x14ac:dyDescent="0.2">
      <c r="B346" s="371"/>
      <c r="C346" s="372"/>
      <c r="D346" s="372"/>
      <c r="E346" s="372"/>
      <c r="F346" s="372"/>
      <c r="G346" s="372"/>
      <c r="H346" s="372"/>
      <c r="I346" s="373"/>
      <c r="J346" s="131"/>
      <c r="K346" s="114"/>
      <c r="L346" s="114"/>
    </row>
    <row r="347" spans="2:12" ht="21" customHeight="1" x14ac:dyDescent="0.2">
      <c r="B347" s="384" t="s">
        <v>190</v>
      </c>
      <c r="C347" s="385"/>
      <c r="D347" s="385"/>
      <c r="E347" s="386"/>
      <c r="F347" s="125">
        <v>2402</v>
      </c>
      <c r="G347" s="384" t="s">
        <v>266</v>
      </c>
      <c r="H347" s="385"/>
      <c r="I347" s="386"/>
      <c r="J347" s="229">
        <f>J348</f>
        <v>12122.37</v>
      </c>
      <c r="K347" s="229">
        <f>K348</f>
        <v>12122.37</v>
      </c>
      <c r="L347" s="229">
        <f>K347/J347*100</f>
        <v>100</v>
      </c>
    </row>
    <row r="348" spans="2:12" ht="21" customHeight="1" x14ac:dyDescent="0.2">
      <c r="B348" s="322" t="s">
        <v>191</v>
      </c>
      <c r="C348" s="323"/>
      <c r="D348" s="323"/>
      <c r="E348" s="324"/>
      <c r="F348" s="153" t="s">
        <v>290</v>
      </c>
      <c r="G348" s="322" t="s">
        <v>317</v>
      </c>
      <c r="H348" s="323"/>
      <c r="I348" s="324"/>
      <c r="J348" s="154">
        <v>12122.37</v>
      </c>
      <c r="K348" s="154">
        <v>12122.37</v>
      </c>
      <c r="L348" s="154">
        <f>K348/J348*100</f>
        <v>100</v>
      </c>
    </row>
    <row r="349" spans="2:12" ht="33.6" customHeight="1" x14ac:dyDescent="0.2">
      <c r="B349" s="341" t="s">
        <v>184</v>
      </c>
      <c r="C349" s="342"/>
      <c r="D349" s="342"/>
      <c r="E349" s="343"/>
      <c r="F349" s="180" t="s">
        <v>0</v>
      </c>
      <c r="G349" s="341" t="s">
        <v>216</v>
      </c>
      <c r="H349" s="342"/>
      <c r="I349" s="343"/>
      <c r="J349" s="179">
        <v>12122.37</v>
      </c>
      <c r="K349" s="179">
        <v>12122.37</v>
      </c>
      <c r="L349" s="179">
        <f>K349/J349*100</f>
        <v>100</v>
      </c>
    </row>
    <row r="350" spans="2:12" ht="28.15" customHeight="1" x14ac:dyDescent="0.2">
      <c r="B350" s="316"/>
      <c r="C350" s="317"/>
      <c r="D350" s="317"/>
      <c r="E350" s="318"/>
      <c r="F350" s="126">
        <v>32</v>
      </c>
      <c r="G350" s="328" t="s">
        <v>298</v>
      </c>
      <c r="H350" s="331"/>
      <c r="I350" s="332"/>
      <c r="J350" s="116">
        <v>12122.37</v>
      </c>
      <c r="K350" s="116">
        <v>12122.37</v>
      </c>
      <c r="L350" s="116">
        <f>K350/J350*100</f>
        <v>100</v>
      </c>
    </row>
    <row r="351" spans="2:12" ht="28.15" customHeight="1" x14ac:dyDescent="0.2">
      <c r="B351" s="316"/>
      <c r="C351" s="317"/>
      <c r="D351" s="317"/>
      <c r="E351" s="318"/>
      <c r="F351" s="126">
        <v>323</v>
      </c>
      <c r="G351" s="328" t="s">
        <v>6</v>
      </c>
      <c r="H351" s="331"/>
      <c r="I351" s="332"/>
      <c r="J351" s="116"/>
      <c r="K351" s="116">
        <v>12122.37</v>
      </c>
      <c r="L351" s="116"/>
    </row>
    <row r="352" spans="2:12" ht="32.450000000000003" customHeight="1" x14ac:dyDescent="0.2">
      <c r="B352" s="316"/>
      <c r="C352" s="317"/>
      <c r="D352" s="317"/>
      <c r="E352" s="318"/>
      <c r="F352" s="132" t="s">
        <v>13</v>
      </c>
      <c r="G352" s="316" t="s">
        <v>14</v>
      </c>
      <c r="H352" s="317"/>
      <c r="I352" s="318"/>
      <c r="J352" s="118"/>
      <c r="K352" s="117">
        <v>12122.37</v>
      </c>
      <c r="L352" s="119"/>
    </row>
    <row r="353" spans="2:12" ht="13.15" customHeight="1" x14ac:dyDescent="0.2">
      <c r="B353" s="319" t="s">
        <v>199</v>
      </c>
      <c r="C353" s="320"/>
      <c r="D353" s="320"/>
      <c r="E353" s="320"/>
      <c r="F353" s="320"/>
      <c r="G353" s="320"/>
      <c r="H353" s="320"/>
      <c r="I353" s="321"/>
      <c r="J353" s="131">
        <v>12122.37</v>
      </c>
      <c r="K353" s="131">
        <f>+K351</f>
        <v>12122.37</v>
      </c>
      <c r="L353" s="116">
        <f>K353/J353*100</f>
        <v>100</v>
      </c>
    </row>
    <row r="354" spans="2:12" ht="21" customHeight="1" x14ac:dyDescent="0.2">
      <c r="B354" s="371"/>
      <c r="C354" s="372"/>
      <c r="D354" s="372"/>
      <c r="E354" s="372"/>
      <c r="F354" s="372"/>
      <c r="G354" s="372"/>
      <c r="H354" s="372"/>
      <c r="I354" s="373"/>
      <c r="J354" s="131"/>
      <c r="K354" s="114"/>
      <c r="L354" s="114"/>
    </row>
    <row r="355" spans="2:12" ht="21" customHeight="1" x14ac:dyDescent="0.2">
      <c r="B355" s="384" t="s">
        <v>190</v>
      </c>
      <c r="C355" s="385"/>
      <c r="D355" s="385"/>
      <c r="E355" s="386"/>
      <c r="F355" s="125">
        <v>2404</v>
      </c>
      <c r="G355" s="384" t="s">
        <v>318</v>
      </c>
      <c r="H355" s="385"/>
      <c r="I355" s="386"/>
      <c r="J355" s="229">
        <f>J356</f>
        <v>25647.16</v>
      </c>
      <c r="K355" s="229">
        <v>25647.16</v>
      </c>
      <c r="L355" s="229">
        <f>K355/J355*100</f>
        <v>100</v>
      </c>
    </row>
    <row r="356" spans="2:12" ht="21" customHeight="1" x14ac:dyDescent="0.2">
      <c r="B356" s="322" t="s">
        <v>191</v>
      </c>
      <c r="C356" s="323"/>
      <c r="D356" s="323"/>
      <c r="E356" s="324"/>
      <c r="F356" s="153" t="s">
        <v>319</v>
      </c>
      <c r="G356" s="322" t="s">
        <v>320</v>
      </c>
      <c r="H356" s="323"/>
      <c r="I356" s="324"/>
      <c r="J356" s="154">
        <v>25647.16</v>
      </c>
      <c r="K356" s="154">
        <v>25647.16</v>
      </c>
      <c r="L356" s="154">
        <f>K356/J356*100</f>
        <v>100</v>
      </c>
    </row>
    <row r="357" spans="2:12" ht="33.6" customHeight="1" x14ac:dyDescent="0.2">
      <c r="B357" s="341" t="s">
        <v>184</v>
      </c>
      <c r="C357" s="342"/>
      <c r="D357" s="342"/>
      <c r="E357" s="343"/>
      <c r="F357" s="180" t="s">
        <v>0</v>
      </c>
      <c r="G357" s="341" t="s">
        <v>216</v>
      </c>
      <c r="H357" s="342"/>
      <c r="I357" s="343"/>
      <c r="J357" s="179">
        <v>15439.16</v>
      </c>
      <c r="K357" s="179">
        <v>15439.16</v>
      </c>
      <c r="L357" s="179">
        <f>K357/J357*100</f>
        <v>100</v>
      </c>
    </row>
    <row r="358" spans="2:12" ht="28.15" customHeight="1" x14ac:dyDescent="0.2">
      <c r="B358" s="316"/>
      <c r="C358" s="317"/>
      <c r="D358" s="317"/>
      <c r="E358" s="318"/>
      <c r="F358" s="126">
        <v>41</v>
      </c>
      <c r="G358" s="328" t="s">
        <v>321</v>
      </c>
      <c r="H358" s="331"/>
      <c r="I358" s="332"/>
      <c r="J358" s="116">
        <v>15439.16</v>
      </c>
      <c r="K358" s="116">
        <v>15439.16</v>
      </c>
      <c r="L358" s="116">
        <f>K358/J358*100</f>
        <v>100</v>
      </c>
    </row>
    <row r="359" spans="2:12" ht="28.15" customHeight="1" x14ac:dyDescent="0.2">
      <c r="B359" s="316"/>
      <c r="C359" s="317"/>
      <c r="D359" s="317"/>
      <c r="E359" s="318"/>
      <c r="F359" s="126">
        <v>412</v>
      </c>
      <c r="G359" s="328" t="s">
        <v>322</v>
      </c>
      <c r="H359" s="331"/>
      <c r="I359" s="332"/>
      <c r="J359" s="116"/>
      <c r="K359" s="116">
        <v>15439.16</v>
      </c>
      <c r="L359" s="116"/>
    </row>
    <row r="360" spans="2:12" ht="32.450000000000003" customHeight="1" x14ac:dyDescent="0.2">
      <c r="B360" s="316"/>
      <c r="C360" s="317"/>
      <c r="D360" s="317"/>
      <c r="E360" s="318"/>
      <c r="F360" s="127">
        <v>4124</v>
      </c>
      <c r="G360" s="316" t="s">
        <v>323</v>
      </c>
      <c r="H360" s="317"/>
      <c r="I360" s="318"/>
      <c r="J360" s="118"/>
      <c r="K360" s="117">
        <v>15439.16</v>
      </c>
      <c r="L360" s="119"/>
    </row>
    <row r="361" spans="2:12" ht="13.15" customHeight="1" x14ac:dyDescent="0.2">
      <c r="B361" s="319" t="s">
        <v>199</v>
      </c>
      <c r="C361" s="320"/>
      <c r="D361" s="320"/>
      <c r="E361" s="320"/>
      <c r="F361" s="320"/>
      <c r="G361" s="320"/>
      <c r="H361" s="320"/>
      <c r="I361" s="321"/>
      <c r="J361" s="131">
        <v>15439.16</v>
      </c>
      <c r="K361" s="131">
        <f>+K359</f>
        <v>15439.16</v>
      </c>
      <c r="L361" s="116">
        <f>K361/J361*100</f>
        <v>100</v>
      </c>
    </row>
    <row r="362" spans="2:12" ht="33.6" customHeight="1" x14ac:dyDescent="0.2">
      <c r="B362" s="341" t="s">
        <v>184</v>
      </c>
      <c r="C362" s="342"/>
      <c r="D362" s="342"/>
      <c r="E362" s="343"/>
      <c r="F362" s="180">
        <v>53076</v>
      </c>
      <c r="G362" s="341" t="s">
        <v>324</v>
      </c>
      <c r="H362" s="342"/>
      <c r="I362" s="343"/>
      <c r="J362" s="179">
        <v>10208</v>
      </c>
      <c r="K362" s="179">
        <v>10208</v>
      </c>
      <c r="L362" s="179">
        <f>K362/J362*100</f>
        <v>100</v>
      </c>
    </row>
    <row r="363" spans="2:12" ht="28.15" customHeight="1" x14ac:dyDescent="0.2">
      <c r="B363" s="316"/>
      <c r="C363" s="317"/>
      <c r="D363" s="317"/>
      <c r="E363" s="318"/>
      <c r="F363" s="126">
        <v>41</v>
      </c>
      <c r="G363" s="328" t="s">
        <v>321</v>
      </c>
      <c r="H363" s="331"/>
      <c r="I363" s="332"/>
      <c r="J363" s="116">
        <v>10208</v>
      </c>
      <c r="K363" s="116">
        <v>10208</v>
      </c>
      <c r="L363" s="116">
        <f>K363/J363*100</f>
        <v>100</v>
      </c>
    </row>
    <row r="364" spans="2:12" ht="28.15" customHeight="1" x14ac:dyDescent="0.2">
      <c r="B364" s="316"/>
      <c r="C364" s="317"/>
      <c r="D364" s="317"/>
      <c r="E364" s="318"/>
      <c r="F364" s="126">
        <v>412</v>
      </c>
      <c r="G364" s="328" t="s">
        <v>322</v>
      </c>
      <c r="H364" s="331"/>
      <c r="I364" s="332"/>
      <c r="J364" s="116"/>
      <c r="K364" s="116">
        <v>10208</v>
      </c>
      <c r="L364" s="116"/>
    </row>
    <row r="365" spans="2:12" ht="32.450000000000003" customHeight="1" x14ac:dyDescent="0.2">
      <c r="B365" s="316"/>
      <c r="C365" s="317"/>
      <c r="D365" s="317"/>
      <c r="E365" s="318"/>
      <c r="F365" s="127">
        <v>4124</v>
      </c>
      <c r="G365" s="316" t="s">
        <v>323</v>
      </c>
      <c r="H365" s="317"/>
      <c r="I365" s="318"/>
      <c r="J365" s="118"/>
      <c r="K365" s="117">
        <v>10208</v>
      </c>
      <c r="L365" s="119"/>
    </row>
    <row r="366" spans="2:12" ht="13.15" customHeight="1" x14ac:dyDescent="0.2">
      <c r="B366" s="319" t="s">
        <v>199</v>
      </c>
      <c r="C366" s="320"/>
      <c r="D366" s="320"/>
      <c r="E366" s="320"/>
      <c r="F366" s="320"/>
      <c r="G366" s="320"/>
      <c r="H366" s="320"/>
      <c r="I366" s="321"/>
      <c r="J366" s="131">
        <v>10208</v>
      </c>
      <c r="K366" s="131">
        <f>+K364</f>
        <v>10208</v>
      </c>
      <c r="L366" s="116">
        <f>K366/J366*100</f>
        <v>100</v>
      </c>
    </row>
    <row r="367" spans="2:12" ht="13.15" customHeight="1" x14ac:dyDescent="0.2">
      <c r="B367" s="212"/>
      <c r="C367" s="213"/>
      <c r="D367" s="213"/>
      <c r="E367" s="213"/>
      <c r="F367" s="213"/>
      <c r="G367" s="213"/>
      <c r="H367" s="213"/>
      <c r="I367" s="214"/>
      <c r="J367" s="175"/>
      <c r="K367" s="175"/>
      <c r="L367" s="219"/>
    </row>
    <row r="368" spans="2:12" ht="21" customHeight="1" x14ac:dyDescent="0.2">
      <c r="B368" s="384" t="s">
        <v>190</v>
      </c>
      <c r="C368" s="385"/>
      <c r="D368" s="385"/>
      <c r="E368" s="386"/>
      <c r="F368" s="125">
        <v>2406</v>
      </c>
      <c r="G368" s="384" t="s">
        <v>267</v>
      </c>
      <c r="H368" s="385"/>
      <c r="I368" s="386"/>
      <c r="J368" s="229">
        <v>17865.71</v>
      </c>
      <c r="K368" s="229">
        <v>12023.04</v>
      </c>
      <c r="L368" s="229">
        <f>K368/J368*100</f>
        <v>67.296737717112848</v>
      </c>
    </row>
    <row r="369" spans="2:14" ht="21" customHeight="1" x14ac:dyDescent="0.2">
      <c r="B369" s="322" t="s">
        <v>191</v>
      </c>
      <c r="C369" s="323"/>
      <c r="D369" s="323"/>
      <c r="E369" s="324"/>
      <c r="F369" s="153" t="s">
        <v>268</v>
      </c>
      <c r="G369" s="322" t="s">
        <v>269</v>
      </c>
      <c r="H369" s="323"/>
      <c r="I369" s="324"/>
      <c r="J369" s="154">
        <v>17535.71</v>
      </c>
      <c r="K369" s="154">
        <v>12023.04</v>
      </c>
      <c r="L369" s="154">
        <f>K369/J369*100</f>
        <v>68.563177652915115</v>
      </c>
    </row>
    <row r="370" spans="2:14" ht="33.6" customHeight="1" x14ac:dyDescent="0.2">
      <c r="B370" s="341" t="s">
        <v>184</v>
      </c>
      <c r="C370" s="342"/>
      <c r="D370" s="342"/>
      <c r="E370" s="343"/>
      <c r="F370" s="180">
        <v>32400</v>
      </c>
      <c r="G370" s="341" t="s">
        <v>221</v>
      </c>
      <c r="H370" s="342"/>
      <c r="I370" s="343"/>
      <c r="J370" s="179">
        <v>12890.03</v>
      </c>
      <c r="K370" s="179">
        <v>8031.39</v>
      </c>
      <c r="L370" s="179">
        <f>K370/J370*100</f>
        <v>62.306992303353837</v>
      </c>
    </row>
    <row r="371" spans="2:14" ht="28.15" customHeight="1" x14ac:dyDescent="0.2">
      <c r="B371" s="316"/>
      <c r="C371" s="317"/>
      <c r="D371" s="317"/>
      <c r="E371" s="318"/>
      <c r="F371" s="126">
        <v>42</v>
      </c>
      <c r="G371" s="328" t="s">
        <v>15</v>
      </c>
      <c r="H371" s="331"/>
      <c r="I371" s="332"/>
      <c r="J371" s="116">
        <v>12890.03</v>
      </c>
      <c r="K371" s="116">
        <v>8031.39</v>
      </c>
      <c r="L371" s="116">
        <f>K371/J371*100</f>
        <v>62.306992303353837</v>
      </c>
      <c r="N371" s="257"/>
    </row>
    <row r="372" spans="2:14" ht="34.35" customHeight="1" x14ac:dyDescent="0.2">
      <c r="B372" s="209"/>
      <c r="C372" s="210"/>
      <c r="D372" s="210"/>
      <c r="E372" s="211"/>
      <c r="F372" s="126">
        <v>422</v>
      </c>
      <c r="G372" s="328" t="s">
        <v>15</v>
      </c>
      <c r="H372" s="331"/>
      <c r="I372" s="332"/>
      <c r="J372" s="115"/>
      <c r="K372" s="114">
        <v>3274.94</v>
      </c>
      <c r="L372" s="190"/>
    </row>
    <row r="373" spans="2:14" ht="25.15" customHeight="1" x14ac:dyDescent="0.2">
      <c r="B373" s="316"/>
      <c r="C373" s="317"/>
      <c r="D373" s="317"/>
      <c r="E373" s="318"/>
      <c r="F373" s="132" t="s">
        <v>16</v>
      </c>
      <c r="G373" s="316" t="s">
        <v>17</v>
      </c>
      <c r="H373" s="317"/>
      <c r="I373" s="318"/>
      <c r="J373" s="118"/>
      <c r="K373" s="117">
        <v>826.01</v>
      </c>
      <c r="L373" s="119"/>
    </row>
    <row r="374" spans="2:14" ht="25.15" customHeight="1" x14ac:dyDescent="0.2">
      <c r="B374" s="316"/>
      <c r="C374" s="317"/>
      <c r="D374" s="317"/>
      <c r="E374" s="318"/>
      <c r="F374" s="127">
        <v>4223</v>
      </c>
      <c r="G374" s="316" t="s">
        <v>43</v>
      </c>
      <c r="H374" s="317"/>
      <c r="I374" s="318"/>
      <c r="J374" s="118"/>
      <c r="K374" s="117">
        <v>86.26</v>
      </c>
      <c r="L374" s="119"/>
    </row>
    <row r="375" spans="2:14" ht="34.35" customHeight="1" x14ac:dyDescent="0.2">
      <c r="B375" s="162"/>
      <c r="C375" s="163"/>
      <c r="D375" s="163"/>
      <c r="E375" s="164"/>
      <c r="F375" s="127">
        <v>4227</v>
      </c>
      <c r="G375" s="316" t="s">
        <v>26</v>
      </c>
      <c r="H375" s="366"/>
      <c r="I375" s="367"/>
      <c r="J375" s="118"/>
      <c r="K375" s="117">
        <v>2362.67</v>
      </c>
      <c r="L375" s="119"/>
    </row>
    <row r="376" spans="2:14" ht="34.35" customHeight="1" x14ac:dyDescent="0.2">
      <c r="B376" s="162"/>
      <c r="C376" s="163"/>
      <c r="D376" s="163"/>
      <c r="E376" s="164"/>
      <c r="F376" s="126">
        <v>423</v>
      </c>
      <c r="G376" s="328" t="s">
        <v>282</v>
      </c>
      <c r="H376" s="331"/>
      <c r="I376" s="332"/>
      <c r="J376" s="115"/>
      <c r="K376" s="114">
        <v>4220</v>
      </c>
      <c r="L376" s="190"/>
    </row>
    <row r="377" spans="2:14" ht="34.35" customHeight="1" x14ac:dyDescent="0.2">
      <c r="B377" s="162"/>
      <c r="C377" s="163"/>
      <c r="D377" s="163"/>
      <c r="E377" s="164"/>
      <c r="F377" s="127">
        <v>4231</v>
      </c>
      <c r="G377" s="316" t="s">
        <v>282</v>
      </c>
      <c r="H377" s="317"/>
      <c r="I377" s="318"/>
      <c r="J377" s="118"/>
      <c r="K377" s="117">
        <v>4220</v>
      </c>
      <c r="L377" s="119"/>
    </row>
    <row r="378" spans="2:14" ht="31.9" customHeight="1" x14ac:dyDescent="0.2">
      <c r="B378" s="316"/>
      <c r="C378" s="317"/>
      <c r="D378" s="317"/>
      <c r="E378" s="318"/>
      <c r="F378" s="126">
        <v>424</v>
      </c>
      <c r="G378" s="328" t="s">
        <v>270</v>
      </c>
      <c r="H378" s="331"/>
      <c r="I378" s="332"/>
      <c r="J378" s="115"/>
      <c r="K378" s="114">
        <v>536.45000000000005</v>
      </c>
      <c r="L378" s="116"/>
    </row>
    <row r="379" spans="2:14" ht="13.15" customHeight="1" x14ac:dyDescent="0.2">
      <c r="B379" s="316"/>
      <c r="C379" s="317"/>
      <c r="D379" s="317"/>
      <c r="E379" s="318"/>
      <c r="F379" s="127">
        <v>4241</v>
      </c>
      <c r="G379" s="316" t="s">
        <v>44</v>
      </c>
      <c r="H379" s="317"/>
      <c r="I379" s="318"/>
      <c r="J379" s="118"/>
      <c r="K379" s="117">
        <v>536.45000000000005</v>
      </c>
      <c r="L379" s="119"/>
    </row>
    <row r="380" spans="2:14" ht="13.15" customHeight="1" x14ac:dyDescent="0.2">
      <c r="B380" s="319" t="s">
        <v>199</v>
      </c>
      <c r="C380" s="320"/>
      <c r="D380" s="320"/>
      <c r="E380" s="320"/>
      <c r="F380" s="320"/>
      <c r="G380" s="320"/>
      <c r="H380" s="320"/>
      <c r="I380" s="321"/>
      <c r="J380" s="131">
        <v>12890.03</v>
      </c>
      <c r="K380" s="131">
        <f>K372+K376+K378</f>
        <v>8031.39</v>
      </c>
      <c r="L380" s="116">
        <f>K380/J380*100</f>
        <v>62.306992303353837</v>
      </c>
    </row>
    <row r="381" spans="2:14" x14ac:dyDescent="0.2">
      <c r="B381" s="371"/>
      <c r="C381" s="372"/>
      <c r="D381" s="372"/>
      <c r="E381" s="372"/>
      <c r="F381" s="372"/>
      <c r="G381" s="372"/>
      <c r="H381" s="372"/>
      <c r="I381" s="373"/>
      <c r="J381" s="133"/>
      <c r="K381" s="134"/>
      <c r="L381" s="135"/>
    </row>
    <row r="382" spans="2:14" ht="27.4" customHeight="1" x14ac:dyDescent="0.2">
      <c r="B382" s="341" t="s">
        <v>184</v>
      </c>
      <c r="C382" s="342"/>
      <c r="D382" s="342"/>
      <c r="E382" s="343"/>
      <c r="F382" s="180">
        <v>62400</v>
      </c>
      <c r="G382" s="341" t="s">
        <v>260</v>
      </c>
      <c r="H382" s="342"/>
      <c r="I382" s="343"/>
      <c r="J382" s="179">
        <v>664</v>
      </c>
      <c r="K382" s="179">
        <v>0</v>
      </c>
      <c r="L382" s="179">
        <f>K382/J382*100</f>
        <v>0</v>
      </c>
    </row>
    <row r="383" spans="2:14" x14ac:dyDescent="0.2">
      <c r="B383" s="316"/>
      <c r="C383" s="317"/>
      <c r="D383" s="317"/>
      <c r="E383" s="318"/>
      <c r="F383" s="126">
        <v>42</v>
      </c>
      <c r="G383" s="328" t="s">
        <v>15</v>
      </c>
      <c r="H383" s="331"/>
      <c r="I383" s="332"/>
      <c r="J383" s="116">
        <v>664</v>
      </c>
      <c r="K383" s="116">
        <v>0</v>
      </c>
      <c r="L383" s="116">
        <f>K383/J383*100</f>
        <v>0</v>
      </c>
    </row>
    <row r="384" spans="2:14" x14ac:dyDescent="0.2">
      <c r="B384" s="316"/>
      <c r="C384" s="317"/>
      <c r="D384" s="317"/>
      <c r="E384" s="318"/>
      <c r="F384" s="126">
        <v>422</v>
      </c>
      <c r="G384" s="328" t="s">
        <v>15</v>
      </c>
      <c r="H384" s="331"/>
      <c r="I384" s="332"/>
      <c r="J384" s="116"/>
      <c r="K384" s="116">
        <v>0</v>
      </c>
      <c r="L384" s="116"/>
    </row>
    <row r="385" spans="2:13" ht="22.35" customHeight="1" x14ac:dyDescent="0.2">
      <c r="B385" s="316"/>
      <c r="C385" s="317"/>
      <c r="D385" s="317"/>
      <c r="E385" s="318"/>
      <c r="F385" s="132" t="s">
        <v>16</v>
      </c>
      <c r="G385" s="316" t="s">
        <v>17</v>
      </c>
      <c r="H385" s="317"/>
      <c r="I385" s="318"/>
      <c r="J385" s="118"/>
      <c r="K385" s="117">
        <v>0</v>
      </c>
      <c r="L385" s="117"/>
    </row>
    <row r="386" spans="2:13" x14ac:dyDescent="0.2">
      <c r="B386" s="319" t="s">
        <v>199</v>
      </c>
      <c r="C386" s="320"/>
      <c r="D386" s="320"/>
      <c r="E386" s="320"/>
      <c r="F386" s="320"/>
      <c r="G386" s="320"/>
      <c r="H386" s="320"/>
      <c r="I386" s="321"/>
      <c r="J386" s="131">
        <v>664</v>
      </c>
      <c r="K386" s="131">
        <f>+K384</f>
        <v>0</v>
      </c>
      <c r="L386" s="116">
        <f>K386/J386*100</f>
        <v>0</v>
      </c>
    </row>
    <row r="387" spans="2:13" x14ac:dyDescent="0.2">
      <c r="B387" s="212"/>
      <c r="C387" s="213"/>
      <c r="D387" s="213"/>
      <c r="E387" s="213"/>
      <c r="F387" s="213"/>
      <c r="G387" s="213"/>
      <c r="H387" s="213"/>
      <c r="I387" s="214"/>
      <c r="J387" s="131"/>
      <c r="K387" s="131"/>
      <c r="L387" s="116"/>
    </row>
    <row r="388" spans="2:13" ht="27.4" customHeight="1" x14ac:dyDescent="0.2">
      <c r="B388" s="341" t="s">
        <v>184</v>
      </c>
      <c r="C388" s="342"/>
      <c r="D388" s="342"/>
      <c r="E388" s="343"/>
      <c r="F388" s="180">
        <v>55043</v>
      </c>
      <c r="G388" s="341" t="s">
        <v>238</v>
      </c>
      <c r="H388" s="342"/>
      <c r="I388" s="343"/>
      <c r="J388" s="179">
        <v>3981.68</v>
      </c>
      <c r="K388" s="179">
        <v>3990.84</v>
      </c>
      <c r="L388" s="179">
        <f>K388/J388*100</f>
        <v>100.2300536456973</v>
      </c>
    </row>
    <row r="389" spans="2:13" x14ac:dyDescent="0.2">
      <c r="B389" s="316"/>
      <c r="C389" s="317"/>
      <c r="D389" s="317"/>
      <c r="E389" s="318"/>
      <c r="F389" s="126">
        <v>42</v>
      </c>
      <c r="G389" s="328" t="s">
        <v>15</v>
      </c>
      <c r="H389" s="331"/>
      <c r="I389" s="332"/>
      <c r="J389" s="116">
        <v>3981.68</v>
      </c>
      <c r="K389" s="116">
        <v>3990.84</v>
      </c>
      <c r="L389" s="116">
        <f>K389/J389*100</f>
        <v>100.2300536456973</v>
      </c>
    </row>
    <row r="390" spans="2:13" x14ac:dyDescent="0.2">
      <c r="B390" s="316"/>
      <c r="C390" s="317"/>
      <c r="D390" s="317"/>
      <c r="E390" s="318"/>
      <c r="F390" s="126">
        <v>422</v>
      </c>
      <c r="G390" s="328" t="s">
        <v>15</v>
      </c>
      <c r="H390" s="331"/>
      <c r="I390" s="332"/>
      <c r="J390" s="116"/>
      <c r="K390" s="116">
        <v>3990.84</v>
      </c>
      <c r="L390" s="116"/>
    </row>
    <row r="391" spans="2:13" ht="22.35" customHeight="1" x14ac:dyDescent="0.2">
      <c r="B391" s="316"/>
      <c r="C391" s="317"/>
      <c r="D391" s="317"/>
      <c r="E391" s="318"/>
      <c r="F391" s="132" t="s">
        <v>16</v>
      </c>
      <c r="G391" s="316" t="s">
        <v>17</v>
      </c>
      <c r="H391" s="317"/>
      <c r="I391" s="318"/>
      <c r="J391" s="118"/>
      <c r="K391" s="117">
        <v>3990.84</v>
      </c>
      <c r="L391" s="117"/>
    </row>
    <row r="392" spans="2:13" x14ac:dyDescent="0.2">
      <c r="B392" s="319" t="s">
        <v>199</v>
      </c>
      <c r="C392" s="320"/>
      <c r="D392" s="320"/>
      <c r="E392" s="320"/>
      <c r="F392" s="320"/>
      <c r="G392" s="320"/>
      <c r="H392" s="320"/>
      <c r="I392" s="321"/>
      <c r="J392" s="131">
        <v>3981.68</v>
      </c>
      <c r="K392" s="131">
        <f>+K390</f>
        <v>3990.84</v>
      </c>
      <c r="L392" s="116">
        <f>K392/J392*100</f>
        <v>100.2300536456973</v>
      </c>
    </row>
    <row r="393" spans="2:13" x14ac:dyDescent="0.2">
      <c r="B393" s="322" t="s">
        <v>191</v>
      </c>
      <c r="C393" s="323"/>
      <c r="D393" s="323"/>
      <c r="E393" s="324"/>
      <c r="F393" s="153" t="s">
        <v>325</v>
      </c>
      <c r="G393" s="322" t="s">
        <v>326</v>
      </c>
      <c r="H393" s="323"/>
      <c r="I393" s="324"/>
      <c r="J393" s="154">
        <v>330</v>
      </c>
      <c r="K393" s="154">
        <v>0</v>
      </c>
      <c r="L393" s="154">
        <f>K393/J393*100</f>
        <v>0</v>
      </c>
    </row>
    <row r="394" spans="2:13" ht="32.450000000000003" customHeight="1" x14ac:dyDescent="0.2">
      <c r="B394" s="341" t="s">
        <v>184</v>
      </c>
      <c r="C394" s="342"/>
      <c r="D394" s="342"/>
      <c r="E394" s="343"/>
      <c r="F394" s="180">
        <v>11001</v>
      </c>
      <c r="G394" s="341" t="s">
        <v>216</v>
      </c>
      <c r="H394" s="342"/>
      <c r="I394" s="343"/>
      <c r="J394" s="179">
        <v>330</v>
      </c>
      <c r="K394" s="179">
        <v>0</v>
      </c>
      <c r="L394" s="179">
        <f>K394/J394*100</f>
        <v>0</v>
      </c>
    </row>
    <row r="395" spans="2:13" ht="31.9" customHeight="1" x14ac:dyDescent="0.2">
      <c r="B395" s="316"/>
      <c r="C395" s="317"/>
      <c r="D395" s="317"/>
      <c r="E395" s="318"/>
      <c r="F395" s="126">
        <v>42</v>
      </c>
      <c r="G395" s="328" t="s">
        <v>327</v>
      </c>
      <c r="H395" s="331"/>
      <c r="I395" s="332"/>
      <c r="J395" s="220">
        <v>330</v>
      </c>
      <c r="K395" s="220">
        <v>0</v>
      </c>
      <c r="L395" s="220">
        <f>K395/J395*100</f>
        <v>0</v>
      </c>
    </row>
    <row r="396" spans="2:13" ht="31.9" customHeight="1" x14ac:dyDescent="0.2">
      <c r="B396" s="316"/>
      <c r="C396" s="317"/>
      <c r="D396" s="317"/>
      <c r="E396" s="318"/>
      <c r="F396" s="126">
        <v>424</v>
      </c>
      <c r="G396" s="328" t="s">
        <v>270</v>
      </c>
      <c r="H396" s="331"/>
      <c r="I396" s="332"/>
      <c r="J396" s="220"/>
      <c r="K396" s="220">
        <v>0</v>
      </c>
      <c r="L396" s="220"/>
    </row>
    <row r="397" spans="2:13" ht="23.45" customHeight="1" x14ac:dyDescent="0.2">
      <c r="B397" s="316"/>
      <c r="C397" s="317"/>
      <c r="D397" s="317"/>
      <c r="E397" s="318"/>
      <c r="F397" s="127">
        <v>4241</v>
      </c>
      <c r="G397" s="390" t="s">
        <v>44</v>
      </c>
      <c r="H397" s="391"/>
      <c r="I397" s="392"/>
      <c r="J397" s="222"/>
      <c r="K397" s="221">
        <v>0</v>
      </c>
      <c r="L397" s="223"/>
    </row>
    <row r="398" spans="2:13" ht="23.45" customHeight="1" x14ac:dyDescent="0.2">
      <c r="B398" s="319" t="s">
        <v>199</v>
      </c>
      <c r="C398" s="320"/>
      <c r="D398" s="320"/>
      <c r="E398" s="320"/>
      <c r="F398" s="320"/>
      <c r="G398" s="320"/>
      <c r="H398" s="320"/>
      <c r="I398" s="321"/>
      <c r="J398" s="131">
        <v>330</v>
      </c>
      <c r="K398" s="131">
        <f>+K396</f>
        <v>0</v>
      </c>
      <c r="L398" s="116">
        <f>K398/J398*100</f>
        <v>0</v>
      </c>
    </row>
    <row r="399" spans="2:13" ht="12" customHeight="1" x14ac:dyDescent="0.2">
      <c r="B399" s="165"/>
      <c r="C399" s="166"/>
      <c r="D399" s="166"/>
      <c r="E399" s="166"/>
      <c r="F399" s="166"/>
      <c r="G399" s="166"/>
      <c r="H399" s="166"/>
      <c r="I399" s="167"/>
      <c r="J399" s="133"/>
      <c r="K399" s="134"/>
      <c r="L399" s="135"/>
    </row>
    <row r="400" spans="2:13" ht="31.9" customHeight="1" x14ac:dyDescent="0.2">
      <c r="B400" s="387" t="s">
        <v>158</v>
      </c>
      <c r="C400" s="388"/>
      <c r="D400" s="388"/>
      <c r="E400" s="388"/>
      <c r="F400" s="388"/>
      <c r="G400" s="388"/>
      <c r="H400" s="388"/>
      <c r="I400" s="389"/>
      <c r="J400" s="147">
        <f>J20+J91+J339+J347+J355+J368</f>
        <v>1003960</v>
      </c>
      <c r="K400" s="189">
        <f>K20+K91+K339+K347+K355+K368</f>
        <v>969273.8600000001</v>
      </c>
      <c r="L400" s="225">
        <f>K400/J400*100</f>
        <v>96.545067532571025</v>
      </c>
      <c r="M400" s="224"/>
    </row>
    <row r="401" spans="2:15" ht="23.45" customHeight="1" x14ac:dyDescent="0.2">
      <c r="B401" s="148"/>
      <c r="C401" s="149"/>
      <c r="D401" s="149"/>
      <c r="E401" s="149"/>
      <c r="F401" s="149"/>
      <c r="G401" s="149"/>
      <c r="H401" s="149"/>
      <c r="I401" s="149"/>
      <c r="J401" s="150"/>
      <c r="K401" s="177"/>
      <c r="L401" s="185"/>
    </row>
    <row r="402" spans="2:15" ht="12.75" customHeight="1" x14ac:dyDescent="0.2">
      <c r="C402" s="289" t="s">
        <v>380</v>
      </c>
      <c r="D402" s="289"/>
      <c r="E402" s="289"/>
      <c r="F402" s="289"/>
      <c r="G402" s="289"/>
      <c r="H402" s="289"/>
      <c r="I402" s="289"/>
    </row>
    <row r="403" spans="2:15" ht="12.75" customHeight="1" x14ac:dyDescent="0.2">
      <c r="C403" s="315" t="s">
        <v>382</v>
      </c>
      <c r="D403" s="315"/>
      <c r="E403" s="315"/>
      <c r="F403" s="315"/>
      <c r="G403" s="315"/>
      <c r="H403" s="315"/>
      <c r="I403" s="151"/>
      <c r="J403" s="290"/>
      <c r="K403" s="290"/>
      <c r="L403" s="290"/>
      <c r="M403" s="291"/>
      <c r="N403" s="290"/>
      <c r="O403" s="290"/>
    </row>
    <row r="404" spans="2:15" ht="12.75" customHeight="1" x14ac:dyDescent="0.2">
      <c r="C404" s="314" t="s">
        <v>381</v>
      </c>
      <c r="D404" s="314"/>
      <c r="E404" s="314"/>
      <c r="F404" s="314"/>
      <c r="G404" s="314"/>
      <c r="H404" s="314"/>
      <c r="I404" s="314"/>
      <c r="M404" s="313"/>
      <c r="N404" s="313"/>
      <c r="O404" s="313"/>
    </row>
    <row r="405" spans="2:15" x14ac:dyDescent="0.2">
      <c r="C405" s="314"/>
      <c r="D405" s="314"/>
      <c r="E405" s="314"/>
      <c r="F405" s="314"/>
      <c r="G405" s="314"/>
      <c r="H405" s="314"/>
      <c r="I405" s="314"/>
      <c r="J405" s="313" t="s">
        <v>275</v>
      </c>
      <c r="K405" s="313"/>
      <c r="L405" s="313"/>
      <c r="M405" s="151"/>
      <c r="N405" s="151"/>
      <c r="O405" s="151"/>
    </row>
    <row r="406" spans="2:15" x14ac:dyDescent="0.2">
      <c r="J406" s="151" t="s">
        <v>274</v>
      </c>
      <c r="K406" s="151"/>
      <c r="L406" s="151"/>
      <c r="M406" s="313"/>
      <c r="N406" s="313"/>
      <c r="O406" s="313"/>
    </row>
    <row r="407" spans="2:15" x14ac:dyDescent="0.2">
      <c r="M407" s="151"/>
      <c r="N407" s="151"/>
      <c r="O407" s="151"/>
    </row>
  </sheetData>
  <mergeCells count="642">
    <mergeCell ref="B133:E133"/>
    <mergeCell ref="G133:I133"/>
    <mergeCell ref="G218:I218"/>
    <mergeCell ref="G166:I166"/>
    <mergeCell ref="G177:I177"/>
    <mergeCell ref="B398:I398"/>
    <mergeCell ref="G393:I393"/>
    <mergeCell ref="B395:E395"/>
    <mergeCell ref="G395:I395"/>
    <mergeCell ref="B394:E394"/>
    <mergeCell ref="B21:E21"/>
    <mergeCell ref="G21:I21"/>
    <mergeCell ref="B92:E92"/>
    <mergeCell ref="G92:I92"/>
    <mergeCell ref="B340:E340"/>
    <mergeCell ref="G294:I294"/>
    <mergeCell ref="B295:E295"/>
    <mergeCell ref="B269:E269"/>
    <mergeCell ref="G269:I269"/>
    <mergeCell ref="B285:E285"/>
    <mergeCell ref="G394:I394"/>
    <mergeCell ref="G20:I20"/>
    <mergeCell ref="G295:I295"/>
    <mergeCell ref="B131:E131"/>
    <mergeCell ref="G131:I131"/>
    <mergeCell ref="G132:I132"/>
    <mergeCell ref="G372:I372"/>
    <mergeCell ref="B383:E383"/>
    <mergeCell ref="G383:I383"/>
    <mergeCell ref="B388:E388"/>
    <mergeCell ref="B396:E396"/>
    <mergeCell ref="G396:I396"/>
    <mergeCell ref="B397:E397"/>
    <mergeCell ref="G397:I397"/>
    <mergeCell ref="B390:E390"/>
    <mergeCell ref="G390:I390"/>
    <mergeCell ref="B391:E391"/>
    <mergeCell ref="G391:I391"/>
    <mergeCell ref="B392:I392"/>
    <mergeCell ref="B393:E393"/>
    <mergeCell ref="G388:I388"/>
    <mergeCell ref="B389:E389"/>
    <mergeCell ref="G389:I389"/>
    <mergeCell ref="G378:I378"/>
    <mergeCell ref="G382:I382"/>
    <mergeCell ref="B368:E368"/>
    <mergeCell ref="G368:I368"/>
    <mergeCell ref="B370:E370"/>
    <mergeCell ref="G370:I370"/>
    <mergeCell ref="B371:E371"/>
    <mergeCell ref="G371:I371"/>
    <mergeCell ref="B369:E369"/>
    <mergeCell ref="G369:I369"/>
    <mergeCell ref="B360:E360"/>
    <mergeCell ref="G360:I360"/>
    <mergeCell ref="B361:I361"/>
    <mergeCell ref="B366:I366"/>
    <mergeCell ref="G363:I363"/>
    <mergeCell ref="B363:E363"/>
    <mergeCell ref="G362:I362"/>
    <mergeCell ref="B362:E362"/>
    <mergeCell ref="B365:E365"/>
    <mergeCell ref="G365:I365"/>
    <mergeCell ref="B355:E355"/>
    <mergeCell ref="G355:I355"/>
    <mergeCell ref="B357:E357"/>
    <mergeCell ref="G357:I357"/>
    <mergeCell ref="B358:E358"/>
    <mergeCell ref="G358:I358"/>
    <mergeCell ref="B356:E356"/>
    <mergeCell ref="G356:I356"/>
    <mergeCell ref="B350:E350"/>
    <mergeCell ref="G350:I350"/>
    <mergeCell ref="B343:E343"/>
    <mergeCell ref="G343:I343"/>
    <mergeCell ref="B344:E344"/>
    <mergeCell ref="G344:I344"/>
    <mergeCell ref="B345:I345"/>
    <mergeCell ref="B346:I346"/>
    <mergeCell ref="B349:E349"/>
    <mergeCell ref="G349:I349"/>
    <mergeCell ref="G285:I285"/>
    <mergeCell ref="B292:E292"/>
    <mergeCell ref="G292:I292"/>
    <mergeCell ref="B286:E286"/>
    <mergeCell ref="G286:I286"/>
    <mergeCell ref="B287:E287"/>
    <mergeCell ref="G287:I287"/>
    <mergeCell ref="G291:I291"/>
    <mergeCell ref="G348:I348"/>
    <mergeCell ref="B222:E222"/>
    <mergeCell ref="G222:I222"/>
    <mergeCell ref="B223:E223"/>
    <mergeCell ref="G223:I223"/>
    <mergeCell ref="C225:E225"/>
    <mergeCell ref="G225:I225"/>
    <mergeCell ref="G227:I227"/>
    <mergeCell ref="C224:E224"/>
    <mergeCell ref="G224:I224"/>
    <mergeCell ref="B232:E232"/>
    <mergeCell ref="G232:I232"/>
    <mergeCell ref="B226:E226"/>
    <mergeCell ref="G226:I226"/>
    <mergeCell ref="B230:I230"/>
    <mergeCell ref="G195:I195"/>
    <mergeCell ref="B196:E196"/>
    <mergeCell ref="G196:I196"/>
    <mergeCell ref="G203:I203"/>
    <mergeCell ref="B199:E199"/>
    <mergeCell ref="G199:I199"/>
    <mergeCell ref="G200:I200"/>
    <mergeCell ref="B197:I197"/>
    <mergeCell ref="B209:E209"/>
    <mergeCell ref="G209:I209"/>
    <mergeCell ref="G188:I188"/>
    <mergeCell ref="G191:I191"/>
    <mergeCell ref="G192:I192"/>
    <mergeCell ref="B193:E193"/>
    <mergeCell ref="G193:I193"/>
    <mergeCell ref="G194:I194"/>
    <mergeCell ref="B198:I198"/>
    <mergeCell ref="G190:I190"/>
    <mergeCell ref="G141:I141"/>
    <mergeCell ref="G148:I148"/>
    <mergeCell ref="B138:I138"/>
    <mergeCell ref="B139:E139"/>
    <mergeCell ref="G139:I139"/>
    <mergeCell ref="C129:E129"/>
    <mergeCell ref="B147:E147"/>
    <mergeCell ref="G147:I147"/>
    <mergeCell ref="B144:I144"/>
    <mergeCell ref="B145:I145"/>
    <mergeCell ref="G93:I93"/>
    <mergeCell ref="B88:E88"/>
    <mergeCell ref="B90:I90"/>
    <mergeCell ref="B82:E82"/>
    <mergeCell ref="G82:I82"/>
    <mergeCell ref="B96:E96"/>
    <mergeCell ref="G96:I96"/>
    <mergeCell ref="G87:I87"/>
    <mergeCell ref="B182:E182"/>
    <mergeCell ref="G182:I182"/>
    <mergeCell ref="B174:E174"/>
    <mergeCell ref="G88:I88"/>
    <mergeCell ref="B89:I89"/>
    <mergeCell ref="G73:I73"/>
    <mergeCell ref="G80:I80"/>
    <mergeCell ref="B91:E91"/>
    <mergeCell ref="G91:I91"/>
    <mergeCell ref="B93:E93"/>
    <mergeCell ref="B99:I99"/>
    <mergeCell ref="B400:I400"/>
    <mergeCell ref="B380:I380"/>
    <mergeCell ref="B381:I381"/>
    <mergeCell ref="B385:E385"/>
    <mergeCell ref="G385:I385"/>
    <mergeCell ref="B386:I386"/>
    <mergeCell ref="B384:E384"/>
    <mergeCell ref="G384:I384"/>
    <mergeCell ref="B382:E382"/>
    <mergeCell ref="G374:I374"/>
    <mergeCell ref="B378:E378"/>
    <mergeCell ref="G379:I379"/>
    <mergeCell ref="B374:E374"/>
    <mergeCell ref="G375:I375"/>
    <mergeCell ref="G376:I376"/>
    <mergeCell ref="G377:I377"/>
    <mergeCell ref="B379:E379"/>
    <mergeCell ref="B354:I354"/>
    <mergeCell ref="B364:E364"/>
    <mergeCell ref="G364:I364"/>
    <mergeCell ref="B351:E351"/>
    <mergeCell ref="G351:I351"/>
    <mergeCell ref="B352:E352"/>
    <mergeCell ref="G352:I352"/>
    <mergeCell ref="B353:I353"/>
    <mergeCell ref="B359:E359"/>
    <mergeCell ref="G359:I359"/>
    <mergeCell ref="B338:I338"/>
    <mergeCell ref="B341:E341"/>
    <mergeCell ref="G341:I341"/>
    <mergeCell ref="B342:E342"/>
    <mergeCell ref="G342:I342"/>
    <mergeCell ref="G340:I340"/>
    <mergeCell ref="B348:E348"/>
    <mergeCell ref="B333:E333"/>
    <mergeCell ref="G333:I333"/>
    <mergeCell ref="B335:E335"/>
    <mergeCell ref="G335:I335"/>
    <mergeCell ref="B347:E347"/>
    <mergeCell ref="G347:I347"/>
    <mergeCell ref="B336:E336"/>
    <mergeCell ref="G336:I336"/>
    <mergeCell ref="B337:I337"/>
    <mergeCell ref="B328:E328"/>
    <mergeCell ref="G328:I328"/>
    <mergeCell ref="B329:E329"/>
    <mergeCell ref="G329:I329"/>
    <mergeCell ref="B330:I330"/>
    <mergeCell ref="B334:E334"/>
    <mergeCell ref="G334:I334"/>
    <mergeCell ref="B331:I331"/>
    <mergeCell ref="B332:E332"/>
    <mergeCell ref="G332:I332"/>
    <mergeCell ref="B325:E325"/>
    <mergeCell ref="G325:I325"/>
    <mergeCell ref="B326:E326"/>
    <mergeCell ref="G326:I326"/>
    <mergeCell ref="B327:E327"/>
    <mergeCell ref="G327:I327"/>
    <mergeCell ref="B319:E319"/>
    <mergeCell ref="G319:I319"/>
    <mergeCell ref="B321:E321"/>
    <mergeCell ref="G321:I321"/>
    <mergeCell ref="G322:I322"/>
    <mergeCell ref="G323:I323"/>
    <mergeCell ref="B320:E320"/>
    <mergeCell ref="G320:I320"/>
    <mergeCell ref="G307:I307"/>
    <mergeCell ref="B317:I317"/>
    <mergeCell ref="B318:E318"/>
    <mergeCell ref="G318:I318"/>
    <mergeCell ref="B312:E312"/>
    <mergeCell ref="G312:I312"/>
    <mergeCell ref="G314:I314"/>
    <mergeCell ref="B316:I316"/>
    <mergeCell ref="G313:I313"/>
    <mergeCell ref="B304:E304"/>
    <mergeCell ref="B309:E309"/>
    <mergeCell ref="G309:I309"/>
    <mergeCell ref="B305:E305"/>
    <mergeCell ref="B310:I310"/>
    <mergeCell ref="B311:I311"/>
    <mergeCell ref="G308:I308"/>
    <mergeCell ref="B306:E306"/>
    <mergeCell ref="G306:I306"/>
    <mergeCell ref="B307:E307"/>
    <mergeCell ref="G301:I301"/>
    <mergeCell ref="B302:E302"/>
    <mergeCell ref="G302:I302"/>
    <mergeCell ref="B298:E298"/>
    <mergeCell ref="G298:I298"/>
    <mergeCell ref="B299:E299"/>
    <mergeCell ref="G299:I299"/>
    <mergeCell ref="G304:I304"/>
    <mergeCell ref="B324:E324"/>
    <mergeCell ref="G324:I324"/>
    <mergeCell ref="B293:E293"/>
    <mergeCell ref="G293:I293"/>
    <mergeCell ref="B296:E296"/>
    <mergeCell ref="G296:I296"/>
    <mergeCell ref="G300:I300"/>
    <mergeCell ref="G305:I305"/>
    <mergeCell ref="B301:E301"/>
    <mergeCell ref="G283:I283"/>
    <mergeCell ref="B284:E284"/>
    <mergeCell ref="G284:I284"/>
    <mergeCell ref="B297:E297"/>
    <mergeCell ref="G297:I297"/>
    <mergeCell ref="B289:E289"/>
    <mergeCell ref="G289:I289"/>
    <mergeCell ref="B290:E290"/>
    <mergeCell ref="G290:I290"/>
    <mergeCell ref="B291:E291"/>
    <mergeCell ref="G277:I277"/>
    <mergeCell ref="B278:E278"/>
    <mergeCell ref="G278:I278"/>
    <mergeCell ref="B279:E279"/>
    <mergeCell ref="G279:I279"/>
    <mergeCell ref="B288:E288"/>
    <mergeCell ref="G288:I288"/>
    <mergeCell ref="B281:I281"/>
    <mergeCell ref="B282:I282"/>
    <mergeCell ref="B283:E283"/>
    <mergeCell ref="B280:E280"/>
    <mergeCell ref="G280:I280"/>
    <mergeCell ref="B276:E276"/>
    <mergeCell ref="G276:I276"/>
    <mergeCell ref="B339:E339"/>
    <mergeCell ref="G339:I339"/>
    <mergeCell ref="B303:E303"/>
    <mergeCell ref="G303:I303"/>
    <mergeCell ref="G315:I315"/>
    <mergeCell ref="B277:E277"/>
    <mergeCell ref="B273:E273"/>
    <mergeCell ref="G273:I273"/>
    <mergeCell ref="B274:E274"/>
    <mergeCell ref="G274:I274"/>
    <mergeCell ref="B275:E275"/>
    <mergeCell ref="G275:I275"/>
    <mergeCell ref="B270:E270"/>
    <mergeCell ref="G270:I270"/>
    <mergeCell ref="B271:E271"/>
    <mergeCell ref="G271:I271"/>
    <mergeCell ref="B272:E272"/>
    <mergeCell ref="G272:I272"/>
    <mergeCell ref="B266:E266"/>
    <mergeCell ref="G266:I266"/>
    <mergeCell ref="B267:E267"/>
    <mergeCell ref="G267:I267"/>
    <mergeCell ref="G265:I265"/>
    <mergeCell ref="B268:E268"/>
    <mergeCell ref="G268:I268"/>
    <mergeCell ref="B262:E262"/>
    <mergeCell ref="G262:I262"/>
    <mergeCell ref="B263:E263"/>
    <mergeCell ref="G263:I263"/>
    <mergeCell ref="B261:E261"/>
    <mergeCell ref="G261:I261"/>
    <mergeCell ref="B257:I257"/>
    <mergeCell ref="B258:I258"/>
    <mergeCell ref="B259:E259"/>
    <mergeCell ref="G259:I259"/>
    <mergeCell ref="B260:E260"/>
    <mergeCell ref="G260:I260"/>
    <mergeCell ref="B253:E253"/>
    <mergeCell ref="G253:I253"/>
    <mergeCell ref="G251:I251"/>
    <mergeCell ref="B254:E254"/>
    <mergeCell ref="G254:I254"/>
    <mergeCell ref="B256:E256"/>
    <mergeCell ref="G256:I256"/>
    <mergeCell ref="G255:I255"/>
    <mergeCell ref="B255:E255"/>
    <mergeCell ref="B248:E248"/>
    <mergeCell ref="G248:I248"/>
    <mergeCell ref="B249:E249"/>
    <mergeCell ref="G249:I249"/>
    <mergeCell ref="B250:E250"/>
    <mergeCell ref="G250:I250"/>
    <mergeCell ref="B244:E244"/>
    <mergeCell ref="G244:I244"/>
    <mergeCell ref="B245:E245"/>
    <mergeCell ref="G245:I245"/>
    <mergeCell ref="B247:E247"/>
    <mergeCell ref="G247:I247"/>
    <mergeCell ref="G246:I246"/>
    <mergeCell ref="B242:E242"/>
    <mergeCell ref="G242:I242"/>
    <mergeCell ref="B239:E239"/>
    <mergeCell ref="G239:I239"/>
    <mergeCell ref="B243:E243"/>
    <mergeCell ref="G243:I243"/>
    <mergeCell ref="G241:I241"/>
    <mergeCell ref="B237:E237"/>
    <mergeCell ref="G237:I237"/>
    <mergeCell ref="B238:E238"/>
    <mergeCell ref="G238:I238"/>
    <mergeCell ref="B240:E240"/>
    <mergeCell ref="G240:I240"/>
    <mergeCell ref="G215:I215"/>
    <mergeCell ref="B235:E235"/>
    <mergeCell ref="G235:I235"/>
    <mergeCell ref="B236:E236"/>
    <mergeCell ref="G236:I236"/>
    <mergeCell ref="G217:I217"/>
    <mergeCell ref="B219:E219"/>
    <mergeCell ref="G219:I219"/>
    <mergeCell ref="B220:I220"/>
    <mergeCell ref="B227:E227"/>
    <mergeCell ref="G206:I206"/>
    <mergeCell ref="G204:I204"/>
    <mergeCell ref="B233:E233"/>
    <mergeCell ref="G233:I233"/>
    <mergeCell ref="G214:I214"/>
    <mergeCell ref="B216:E216"/>
    <mergeCell ref="G216:I216"/>
    <mergeCell ref="B228:E228"/>
    <mergeCell ref="G228:I228"/>
    <mergeCell ref="B229:I229"/>
    <mergeCell ref="G184:I184"/>
    <mergeCell ref="B185:E185"/>
    <mergeCell ref="G185:I185"/>
    <mergeCell ref="G211:I211"/>
    <mergeCell ref="G212:I212"/>
    <mergeCell ref="G210:I210"/>
    <mergeCell ref="B207:E207"/>
    <mergeCell ref="G207:I207"/>
    <mergeCell ref="G202:I202"/>
    <mergeCell ref="B208:I208"/>
    <mergeCell ref="G187:I187"/>
    <mergeCell ref="B186:E186"/>
    <mergeCell ref="G186:I186"/>
    <mergeCell ref="B176:E176"/>
    <mergeCell ref="G176:I176"/>
    <mergeCell ref="B179:E179"/>
    <mergeCell ref="G179:I179"/>
    <mergeCell ref="B183:E183"/>
    <mergeCell ref="G183:I183"/>
    <mergeCell ref="B184:E184"/>
    <mergeCell ref="B190:E190"/>
    <mergeCell ref="G178:I178"/>
    <mergeCell ref="B172:E172"/>
    <mergeCell ref="G172:I172"/>
    <mergeCell ref="B173:E173"/>
    <mergeCell ref="G173:I173"/>
    <mergeCell ref="B181:E181"/>
    <mergeCell ref="G181:I181"/>
    <mergeCell ref="G180:I180"/>
    <mergeCell ref="G174:I174"/>
    <mergeCell ref="B175:E175"/>
    <mergeCell ref="G175:I175"/>
    <mergeCell ref="B168:E168"/>
    <mergeCell ref="G168:I168"/>
    <mergeCell ref="B170:E170"/>
    <mergeCell ref="G170:I170"/>
    <mergeCell ref="C171:E171"/>
    <mergeCell ref="G171:I171"/>
    <mergeCell ref="G169:I169"/>
    <mergeCell ref="B164:E164"/>
    <mergeCell ref="G164:I164"/>
    <mergeCell ref="B165:E165"/>
    <mergeCell ref="G165:I165"/>
    <mergeCell ref="B167:E167"/>
    <mergeCell ref="G167:I167"/>
    <mergeCell ref="B161:E161"/>
    <mergeCell ref="G161:I161"/>
    <mergeCell ref="B163:E163"/>
    <mergeCell ref="G163:I163"/>
    <mergeCell ref="B162:E162"/>
    <mergeCell ref="G162:I162"/>
    <mergeCell ref="B158:E158"/>
    <mergeCell ref="G158:I158"/>
    <mergeCell ref="B159:E159"/>
    <mergeCell ref="G159:I159"/>
    <mergeCell ref="B160:E160"/>
    <mergeCell ref="G160:I160"/>
    <mergeCell ref="B146:E146"/>
    <mergeCell ref="G146:I146"/>
    <mergeCell ref="B157:E157"/>
    <mergeCell ref="G157:I157"/>
    <mergeCell ref="B155:E155"/>
    <mergeCell ref="G155:I155"/>
    <mergeCell ref="B150:E150"/>
    <mergeCell ref="G154:I154"/>
    <mergeCell ref="G153:I153"/>
    <mergeCell ref="B154:E154"/>
    <mergeCell ref="G189:I189"/>
    <mergeCell ref="G142:I142"/>
    <mergeCell ref="G150:I150"/>
    <mergeCell ref="B151:I151"/>
    <mergeCell ref="B152:I152"/>
    <mergeCell ref="B156:E156"/>
    <mergeCell ref="G156:I156"/>
    <mergeCell ref="G149:I149"/>
    <mergeCell ref="B143:E143"/>
    <mergeCell ref="G143:I143"/>
    <mergeCell ref="B126:E126"/>
    <mergeCell ref="G126:I126"/>
    <mergeCell ref="B127:E127"/>
    <mergeCell ref="G127:I127"/>
    <mergeCell ref="B140:E140"/>
    <mergeCell ref="G140:I140"/>
    <mergeCell ref="G129:I129"/>
    <mergeCell ref="B130:E130"/>
    <mergeCell ref="B128:E128"/>
    <mergeCell ref="G128:I128"/>
    <mergeCell ref="G113:I113"/>
    <mergeCell ref="G114:I114"/>
    <mergeCell ref="B123:E123"/>
    <mergeCell ref="G123:I123"/>
    <mergeCell ref="B119:I119"/>
    <mergeCell ref="B120:E120"/>
    <mergeCell ref="G120:I120"/>
    <mergeCell ref="B122:E122"/>
    <mergeCell ref="G122:I122"/>
    <mergeCell ref="B101:E101"/>
    <mergeCell ref="G101:I101"/>
    <mergeCell ref="B102:E102"/>
    <mergeCell ref="G102:I102"/>
    <mergeCell ref="B116:E116"/>
    <mergeCell ref="G116:I116"/>
    <mergeCell ref="G108:I108"/>
    <mergeCell ref="G107:I107"/>
    <mergeCell ref="G104:I104"/>
    <mergeCell ref="G105:I105"/>
    <mergeCell ref="B81:E81"/>
    <mergeCell ref="G81:I81"/>
    <mergeCell ref="G94:I94"/>
    <mergeCell ref="B95:E95"/>
    <mergeCell ref="G95:I95"/>
    <mergeCell ref="B85:E85"/>
    <mergeCell ref="G85:I85"/>
    <mergeCell ref="B86:E86"/>
    <mergeCell ref="G86:I86"/>
    <mergeCell ref="B87:E87"/>
    <mergeCell ref="B76:I76"/>
    <mergeCell ref="B77:I77"/>
    <mergeCell ref="B83:E83"/>
    <mergeCell ref="G83:I83"/>
    <mergeCell ref="B84:E84"/>
    <mergeCell ref="G84:I84"/>
    <mergeCell ref="B78:E78"/>
    <mergeCell ref="G78:I78"/>
    <mergeCell ref="B79:E79"/>
    <mergeCell ref="G79:I79"/>
    <mergeCell ref="B72:E72"/>
    <mergeCell ref="G72:I72"/>
    <mergeCell ref="B74:E74"/>
    <mergeCell ref="G74:I74"/>
    <mergeCell ref="B75:E75"/>
    <mergeCell ref="G75:I75"/>
    <mergeCell ref="B69:E69"/>
    <mergeCell ref="G69:I69"/>
    <mergeCell ref="B70:E70"/>
    <mergeCell ref="G70:I70"/>
    <mergeCell ref="C71:E71"/>
    <mergeCell ref="G71:I71"/>
    <mergeCell ref="B66:E66"/>
    <mergeCell ref="G66:I66"/>
    <mergeCell ref="B67:E67"/>
    <mergeCell ref="G67:I67"/>
    <mergeCell ref="B68:E68"/>
    <mergeCell ref="G68:I68"/>
    <mergeCell ref="B63:E63"/>
    <mergeCell ref="G63:I63"/>
    <mergeCell ref="G61:I61"/>
    <mergeCell ref="B64:E64"/>
    <mergeCell ref="G64:I64"/>
    <mergeCell ref="B65:E65"/>
    <mergeCell ref="G65:I65"/>
    <mergeCell ref="B59:E59"/>
    <mergeCell ref="G59:I59"/>
    <mergeCell ref="B60:E60"/>
    <mergeCell ref="G60:I60"/>
    <mergeCell ref="B62:E62"/>
    <mergeCell ref="G62:I62"/>
    <mergeCell ref="B56:E56"/>
    <mergeCell ref="G56:I56"/>
    <mergeCell ref="G54:I54"/>
    <mergeCell ref="B57:E57"/>
    <mergeCell ref="G57:I57"/>
    <mergeCell ref="B58:E58"/>
    <mergeCell ref="G58:I58"/>
    <mergeCell ref="B43:E43"/>
    <mergeCell ref="G43:I43"/>
    <mergeCell ref="G44:I44"/>
    <mergeCell ref="B53:E53"/>
    <mergeCell ref="G53:I53"/>
    <mergeCell ref="B55:E55"/>
    <mergeCell ref="G55:I55"/>
    <mergeCell ref="G45:I45"/>
    <mergeCell ref="B46:E46"/>
    <mergeCell ref="G46:I46"/>
    <mergeCell ref="C38:E38"/>
    <mergeCell ref="G38:I38"/>
    <mergeCell ref="G33:I33"/>
    <mergeCell ref="G39:I39"/>
    <mergeCell ref="G40:I40"/>
    <mergeCell ref="G42:I42"/>
    <mergeCell ref="G41:I41"/>
    <mergeCell ref="B28:E28"/>
    <mergeCell ref="G28:I28"/>
    <mergeCell ref="B30:E30"/>
    <mergeCell ref="G30:I30"/>
    <mergeCell ref="G34:I34"/>
    <mergeCell ref="G37:I37"/>
    <mergeCell ref="G29:I29"/>
    <mergeCell ref="G36:I36"/>
    <mergeCell ref="G31:I31"/>
    <mergeCell ref="B25:E25"/>
    <mergeCell ref="G25:I25"/>
    <mergeCell ref="B26:E26"/>
    <mergeCell ref="G26:I26"/>
    <mergeCell ref="B27:E27"/>
    <mergeCell ref="G27:I27"/>
    <mergeCell ref="G234:I234"/>
    <mergeCell ref="B118:I118"/>
    <mergeCell ref="G111:I111"/>
    <mergeCell ref="G112:I112"/>
    <mergeCell ref="B137:I137"/>
    <mergeCell ref="B153:E153"/>
    <mergeCell ref="B121:E121"/>
    <mergeCell ref="G121:I121"/>
    <mergeCell ref="B124:I124"/>
    <mergeCell ref="B125:I125"/>
    <mergeCell ref="B8:I8"/>
    <mergeCell ref="B3:K6"/>
    <mergeCell ref="G130:I130"/>
    <mergeCell ref="B134:E134"/>
    <mergeCell ref="G134:I134"/>
    <mergeCell ref="G135:I135"/>
    <mergeCell ref="G103:I103"/>
    <mergeCell ref="G106:I106"/>
    <mergeCell ref="G35:I35"/>
    <mergeCell ref="G47:I47"/>
    <mergeCell ref="B373:E373"/>
    <mergeCell ref="G373:I373"/>
    <mergeCell ref="G252:I252"/>
    <mergeCell ref="G264:I264"/>
    <mergeCell ref="B136:E136"/>
    <mergeCell ref="B205:E205"/>
    <mergeCell ref="G205:I205"/>
    <mergeCell ref="G136:I136"/>
    <mergeCell ref="G201:I201"/>
    <mergeCell ref="B234:E234"/>
    <mergeCell ref="B213:E213"/>
    <mergeCell ref="G213:I213"/>
    <mergeCell ref="G117:I117"/>
    <mergeCell ref="B9:I9"/>
    <mergeCell ref="B10:E10"/>
    <mergeCell ref="F10:I10"/>
    <mergeCell ref="B11:I11"/>
    <mergeCell ref="G32:I32"/>
    <mergeCell ref="B115:E115"/>
    <mergeCell ref="G115:I115"/>
    <mergeCell ref="G22:I22"/>
    <mergeCell ref="B24:E24"/>
    <mergeCell ref="B19:E19"/>
    <mergeCell ref="F19:I19"/>
    <mergeCell ref="B110:E110"/>
    <mergeCell ref="G110:I110"/>
    <mergeCell ref="C109:E109"/>
    <mergeCell ref="G109:I109"/>
    <mergeCell ref="G24:I24"/>
    <mergeCell ref="G23:I23"/>
    <mergeCell ref="B97:E97"/>
    <mergeCell ref="G97:I97"/>
    <mergeCell ref="B12:E12"/>
    <mergeCell ref="F12:I12"/>
    <mergeCell ref="F13:I13"/>
    <mergeCell ref="F14:I14"/>
    <mergeCell ref="F15:I15"/>
    <mergeCell ref="F16:I16"/>
    <mergeCell ref="B20:E20"/>
    <mergeCell ref="B22:E22"/>
    <mergeCell ref="B98:E98"/>
    <mergeCell ref="G98:I98"/>
    <mergeCell ref="B50:I50"/>
    <mergeCell ref="B52:E52"/>
    <mergeCell ref="G52:I52"/>
    <mergeCell ref="F17:I17"/>
    <mergeCell ref="F18:I18"/>
    <mergeCell ref="G48:I48"/>
    <mergeCell ref="B49:E49"/>
    <mergeCell ref="G49:I49"/>
    <mergeCell ref="M404:O404"/>
    <mergeCell ref="C405:I405"/>
    <mergeCell ref="M406:O406"/>
    <mergeCell ref="C403:H403"/>
    <mergeCell ref="C404:I404"/>
    <mergeCell ref="J405:L405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headerFoot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4</vt:i4>
      </vt:variant>
    </vt:vector>
  </HeadingPairs>
  <TitlesOfParts>
    <vt:vector size="10" baseType="lpstr">
      <vt:lpstr>SAŽETAK</vt:lpstr>
      <vt:lpstr>OPĆI DIO-prihodi</vt:lpstr>
      <vt:lpstr>OPĆI DIO-RASHODI</vt:lpstr>
      <vt:lpstr>OPĆI DIO-FUNKCIJSKA KL.</vt:lpstr>
      <vt:lpstr>Posebni dio SŠ BUZET</vt:lpstr>
      <vt:lpstr>List2</vt:lpstr>
      <vt:lpstr>'OPĆI DIO-prihodi'!_GoBack</vt:lpstr>
      <vt:lpstr>'Posebni dio SŠ BUZET'!Ispis_naslova</vt:lpstr>
      <vt:lpstr>'OPĆI DIO-RASHODI'!Podrucje_ispisa</vt:lpstr>
      <vt:lpstr>Popis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2022-03-15T11:07:02Z</dcterms:created>
  <dcterms:modified xsi:type="dcterms:W3CDTF">2024-03-29T08:27:54Z</dcterms:modified>
</cp:coreProperties>
</file>